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B566871-C21A-429F-ABD6-FAEDB4D55113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2" l="1"/>
  <c r="F10" i="22" s="1"/>
  <c r="E9" i="22"/>
  <c r="E10" i="22" s="1"/>
  <c r="D9" i="22"/>
  <c r="D10" i="22" s="1"/>
  <c r="F40" i="20"/>
  <c r="F41" i="20" s="1"/>
  <c r="E40" i="20"/>
  <c r="E41" i="20" s="1"/>
  <c r="D40" i="20"/>
  <c r="D41" i="20" s="1"/>
  <c r="F33" i="20"/>
  <c r="F34" i="20" s="1"/>
  <c r="E33" i="20"/>
  <c r="E34" i="20" s="1"/>
  <c r="D33" i="20"/>
  <c r="D34" i="20" s="1"/>
  <c r="F26" i="20"/>
  <c r="F27" i="20" s="1"/>
  <c r="E26" i="20"/>
  <c r="E27" i="20" s="1"/>
  <c r="D26" i="20"/>
  <c r="D27" i="20" s="1"/>
  <c r="F19" i="20"/>
  <c r="E19" i="20"/>
  <c r="D19" i="20"/>
  <c r="F16" i="20"/>
  <c r="E16" i="20"/>
  <c r="D16" i="20"/>
  <c r="F13" i="20"/>
  <c r="E13" i="20"/>
  <c r="D13" i="20"/>
  <c r="D20" i="20" l="1"/>
  <c r="E20" i="20"/>
  <c r="F20" i="20"/>
  <c r="M88" i="16"/>
  <c r="N88" i="16"/>
  <c r="L88" i="16"/>
  <c r="M50" i="16"/>
  <c r="N50" i="16"/>
  <c r="L50" i="16"/>
  <c r="L17" i="16"/>
  <c r="M17" i="16"/>
  <c r="N17" i="16"/>
  <c r="L57" i="16"/>
  <c r="M57" i="16"/>
  <c r="N57" i="16"/>
  <c r="L40" i="16"/>
  <c r="M40" i="16"/>
  <c r="N40" i="16"/>
  <c r="L49" i="16"/>
  <c r="M49" i="16"/>
  <c r="N49" i="16"/>
  <c r="L45" i="16"/>
  <c r="M45" i="16"/>
  <c r="N45" i="16"/>
  <c r="L69" i="16"/>
  <c r="M69" i="16"/>
  <c r="N69" i="16"/>
  <c r="L86" i="16"/>
  <c r="M86" i="16"/>
  <c r="N86" i="16"/>
  <c r="L83" i="16"/>
  <c r="M83" i="16"/>
  <c r="N83" i="16"/>
  <c r="L63" i="16"/>
  <c r="M63" i="16"/>
  <c r="N63" i="16"/>
  <c r="N64" i="16" s="1"/>
  <c r="L79" i="16"/>
  <c r="M79" i="16"/>
  <c r="N79" i="16"/>
  <c r="N60" i="16"/>
  <c r="M60" i="16"/>
  <c r="L60" i="16"/>
  <c r="L30" i="16"/>
  <c r="M30" i="16"/>
  <c r="N30" i="16"/>
  <c r="L72" i="16"/>
  <c r="M72" i="16"/>
  <c r="N72" i="16"/>
  <c r="L25" i="16"/>
  <c r="M25" i="16"/>
  <c r="N25" i="16"/>
  <c r="L21" i="16"/>
  <c r="M21" i="16"/>
  <c r="N21" i="16"/>
  <c r="I8" i="15"/>
  <c r="I9" i="15" s="1"/>
  <c r="I6" i="12" s="1"/>
  <c r="H8" i="15"/>
  <c r="H9" i="15" s="1"/>
  <c r="G8" i="15"/>
  <c r="G9" i="15" s="1"/>
  <c r="N6" i="12" s="1"/>
  <c r="D6" i="12" l="1"/>
  <c r="M64" i="16"/>
  <c r="L64" i="16"/>
  <c r="M87" i="16"/>
  <c r="L87" i="16"/>
  <c r="N87" i="16"/>
  <c r="J10" i="12"/>
  <c r="E10" i="12"/>
  <c r="E11" i="12" l="1"/>
  <c r="J11" i="12"/>
</calcChain>
</file>

<file path=xl/sharedStrings.xml><?xml version="1.0" encoding="utf-8"?>
<sst xmlns="http://schemas.openxmlformats.org/spreadsheetml/2006/main" count="581" uniqueCount="342">
  <si>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</si>
  <si>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</si>
  <si>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</si>
  <si>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</si>
  <si>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</si>
  <si>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</si>
  <si>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</si>
  <si>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</si>
  <si>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</si>
  <si>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</si>
  <si>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</si>
  <si>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</si>
  <si>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</si>
  <si>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</si>
  <si>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</si>
  <si>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</si>
  <si>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</si>
  <si>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</si>
  <si>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</si>
  <si>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</si>
  <si>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</si>
  <si>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</si>
  <si>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</si>
  <si>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</si>
  <si>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</si>
  <si>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</si>
  <si>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</si>
  <si>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</si>
  <si>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</si>
  <si>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</si>
  <si>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</si>
  <si>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</si>
  <si>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</si>
  <si>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</si>
  <si>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</si>
  <si>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</si>
  <si>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</si>
  <si>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</si>
  <si>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</si>
  <si>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</si>
  <si>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</si>
  <si>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</si>
  <si>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</si>
  <si>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</si>
  <si>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</si>
  <si>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</si>
  <si>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</si>
  <si>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</si>
  <si>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</si>
  <si>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</si>
  <si>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</si>
  <si>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</si>
  <si>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</si>
  <si>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</si>
  <si>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</si>
  <si>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</si>
  <si>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</si>
  <si>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</si>
  <si>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</si>
  <si>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</si>
  <si>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</si>
  <si>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</si>
  <si>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</si>
  <si>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</si>
  <si>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</si>
  <si>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</si>
  <si>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</si>
  <si>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</si>
  <si>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</si>
  <si>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</si>
  <si>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</si>
  <si>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</si>
  <si>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</si>
  <si>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</si>
  <si>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</si>
  <si>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</si>
  <si>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</si>
  <si>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</si>
  <si>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</si>
  <si>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</si>
  <si>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</si>
  <si>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</si>
  <si>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</si>
  <si>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</si>
  <si>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</si>
  <si>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</si>
  <si>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</si>
  <si>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</si>
  <si>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</si>
  <si>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</si>
  <si>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</si>
  <si>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</si>
  <si>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</si>
  <si>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</si>
  <si>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</si>
  <si>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</si>
  <si>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</si>
  <si>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</si>
  <si>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</si>
  <si>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</si>
  <si>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</si>
  <si>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</si>
  <si>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</si>
  <si>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</si>
  <si>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</si>
  <si>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</si>
  <si>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</si>
  <si>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</si>
  <si>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</si>
  <si>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</si>
  <si>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</si>
  <si>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</si>
  <si>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</si>
  <si>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</si>
  <si>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</si>
  <si>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</si>
  <si>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</si>
  <si>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</si>
  <si>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</si>
  <si>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</si>
  <si>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</si>
  <si>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</si>
  <si>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</si>
  <si>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</si>
  <si>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</si>
  <si>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</si>
  <si>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</si>
  <si>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</si>
  <si>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</si>
  <si>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</si>
  <si>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</si>
  <si>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</si>
  <si>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</si>
  <si>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</si>
  <si>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</si>
  <si>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</si>
  <si>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</si>
  <si>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</si>
  <si>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</si>
  <si>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</si>
  <si>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</si>
  <si>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</si>
  <si>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</si>
  <si>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</si>
  <si>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</si>
  <si>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</si>
  <si>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</si>
  <si>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</si>
  <si>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</si>
  <si>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</si>
  <si>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</si>
  <si>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</si>
  <si>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</si>
  <si>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</si>
  <si>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</si>
  <si>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</si>
  <si>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</si>
  <si>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</si>
  <si>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</si>
  <si>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</si>
  <si>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</si>
  <si>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</si>
  <si>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</si>
  <si>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</si>
  <si>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</si>
  <si>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</si>
  <si>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</si>
  <si>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</si>
  <si>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</si>
  <si>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</si>
  <si>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</si>
  <si>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</si>
  <si>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</si>
  <si>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</si>
  <si>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</si>
  <si>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</si>
  <si>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</si>
  <si>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</si>
  <si>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</si>
  <si>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</si>
  <si>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</si>
  <si>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</si>
  <si>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</si>
  <si>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</si>
  <si>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</si>
  <si>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</si>
  <si>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</si>
  <si>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</si>
  <si>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</si>
  <si>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</si>
  <si>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</si>
  <si>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</si>
  <si>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</si>
  <si>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</si>
  <si>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</si>
  <si>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</si>
  <si>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</si>
  <si>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</si>
  <si>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</si>
  <si>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</si>
  <si>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</si>
  <si>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</si>
  <si>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</si>
  <si>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</si>
  <si>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</si>
  <si>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</si>
  <si>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</si>
  <si>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</si>
  <si>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</si>
  <si>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</si>
  <si>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</si>
  <si>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</si>
  <si>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</si>
  <si>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</si>
  <si>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</si>
  <si>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</si>
  <si>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</si>
  <si>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</si>
  <si>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</si>
  <si>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</si>
  <si>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</si>
  <si>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</si>
  <si>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</si>
  <si>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</si>
  <si>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</si>
  <si>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</si>
  <si>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</si>
  <si>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</si>
  <si>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</si>
  <si>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</si>
  <si>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</si>
  <si>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</si>
  <si>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</si>
  <si>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</si>
  <si>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</si>
  <si>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</si>
  <si>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</si>
  <si>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</si>
  <si>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</si>
  <si>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</si>
  <si>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</si>
  <si>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</si>
  <si>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</si>
  <si>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</si>
  <si>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</si>
  <si>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</si>
  <si>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</si>
  <si>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</si>
  <si>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</si>
  <si>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</si>
  <si>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</si>
  <si>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</si>
  <si>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</si>
  <si>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</si>
  <si>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</si>
  <si>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</si>
  <si>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</si>
  <si>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</si>
  <si>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</si>
  <si>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</si>
  <si>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</si>
  <si>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</si>
  <si>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</si>
  <si>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</si>
  <si>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</si>
  <si>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</si>
  <si>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</si>
  <si>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</si>
  <si>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</si>
  <si>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</si>
  <si>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</si>
  <si>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</si>
  <si>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</si>
  <si>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</si>
  <si>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</si>
  <si>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</si>
  <si>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</si>
  <si>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</si>
  <si>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</si>
  <si>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</si>
  <si>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</si>
  <si>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</si>
  <si>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</si>
  <si>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</si>
  <si>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</si>
  <si>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</si>
  <si>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</si>
  <si>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</si>
  <si>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</si>
  <si>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</si>
  <si>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</si>
  <si>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</si>
  <si>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</si>
  <si>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</si>
  <si>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</si>
  <si>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</si>
  <si>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</si>
  <si>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</si>
  <si>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</si>
  <si>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</si>
  <si>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</si>
  <si>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special orders</t>
  </si>
  <si>
    <t>Al-Sanam Islamic Bank</t>
  </si>
  <si>
    <t>BSAN</t>
  </si>
  <si>
    <t>Total of Agricultural Sector</t>
  </si>
  <si>
    <t xml:space="preserve">Babil Animal &amp; Vegetable Production </t>
  </si>
  <si>
    <t>ABAP</t>
  </si>
  <si>
    <t>Bulletin No (206)</t>
  </si>
  <si>
    <t>ISX Trading Indices of Tuesday 18/11/2025</t>
  </si>
  <si>
    <t>Tuesday 18/11/2025</t>
  </si>
  <si>
    <t xml:space="preserve">Regular Market Bulletin No (206) </t>
  </si>
  <si>
    <t>Second Platform Market Bulletin No (206)</t>
  </si>
  <si>
    <t xml:space="preserve">Undisclosed Platform Companies Bulletin No (206) </t>
  </si>
  <si>
    <t>Iraq Stock Exchange not trading companies of Tuesday 18/11/2025</t>
  </si>
  <si>
    <t>Total Of Banks Sector</t>
  </si>
  <si>
    <t xml:space="preserve">Total </t>
  </si>
  <si>
    <t xml:space="preserve">OTC Platform Trading Bulletin No (206) </t>
  </si>
  <si>
    <t>Non Iraqis' Bulletin  Tuesday    Nov  18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</si>
  <si>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</si>
  <si>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</si>
  <si>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</si>
  <si>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</si>
  <si>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</si>
  <si>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</si>
  <si>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</si>
  <si>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</si>
  <si>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</si>
  <si>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</si>
  <si>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>Industry Sector</t>
  </si>
  <si>
    <t xml:space="preserve">AL- Kindi of Veterinary Vaccines </t>
  </si>
  <si>
    <t>Total Industry sector</t>
  </si>
  <si>
    <t xml:space="preserve">Asia cell </t>
  </si>
  <si>
    <t>Total Telecommunication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</si>
  <si>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</si>
  <si>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</si>
  <si>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</si>
  <si>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</si>
  <si>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</si>
  <si>
    <t>Non Iraqi Trading of Second Market (Sell)</t>
  </si>
  <si>
    <t>Non Iraqi Trading of OTC (Sell)</t>
  </si>
  <si>
    <t>Warka Bank for inv.&amp;Finance</t>
  </si>
  <si>
    <t>Al-Karmel Company (Sell), Al-Kassab Company (Buy) placed a special order on shares of Asia Bank Iraq Company with a number of shares (1,150,000,000) shares with a value of (897,000,000)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</si>
</sst>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7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65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4" fontId="80" fillId="0" borderId="10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1" fillId="0" borderId="149" xfId="0" applyNumberFormat="1" applyFont="1" applyBorder="1" applyAlignment="1">
      <alignment horizontal="center" vertical="center"/>
    </xf>
    <xf numFmtId="3" fontId="81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68" xfId="0" applyFont="1" applyFill="1" applyBorder="1" applyAlignment="1">
      <alignment vertical="center" wrapText="1"/>
    </xf>
    <xf numFmtId="0" fontId="84" fillId="60" borderId="168" xfId="0" applyFont="1" applyFill="1" applyBorder="1" applyAlignment="1">
      <alignment horizontal="center" vertical="center" wrapText="1"/>
    </xf>
    <xf numFmtId="1" fontId="86" fillId="4" borderId="168" xfId="1500" applyNumberFormat="1" applyFont="1" applyFill="1" applyBorder="1" applyAlignment="1">
      <alignment horizontal="center" vertical="center" wrapText="1"/>
    </xf>
    <xf numFmtId="167" fontId="86" fillId="60" borderId="168" xfId="1500" applyNumberFormat="1" applyFont="1" applyFill="1" applyBorder="1" applyAlignment="1">
      <alignment horizontal="center" vertical="center" wrapText="1"/>
    </xf>
    <xf numFmtId="0" fontId="84" fillId="0" borderId="69" xfId="0" applyFont="1" applyBorder="1" applyAlignment="1">
      <alignment horizontal="center" vertical="center"/>
    </xf>
    <xf numFmtId="0" fontId="84" fillId="0" borderId="154" xfId="0" applyFont="1" applyBorder="1" applyAlignment="1">
      <alignment horizontal="center" vertical="center"/>
    </xf>
    <xf numFmtId="0" fontId="84" fillId="0" borderId="155" xfId="0" applyFont="1" applyBorder="1" applyAlignment="1">
      <alignment horizontal="center" vertical="center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69" xfId="0" applyFont="1" applyBorder="1" applyAlignment="1">
      <alignment vertical="center"/>
    </xf>
    <xf numFmtId="0" fontId="79" fillId="0" borderId="155" xfId="0" applyFont="1" applyBorder="1"/>
    <xf numFmtId="167" fontId="84" fillId="0" borderId="68" xfId="1500" applyNumberFormat="1" applyFont="1" applyBorder="1" applyAlignment="1">
      <alignment vertical="center"/>
    </xf>
    <xf numFmtId="167" fontId="84" fillId="0" borderId="69" xfId="1500" applyNumberFormat="1" applyFont="1" applyBorder="1" applyAlignment="1">
      <alignment vertical="center"/>
    </xf>
    <xf numFmtId="167" fontId="79" fillId="0" borderId="155" xfId="1500" applyNumberFormat="1" applyFont="1" applyBorder="1"/>
    <xf numFmtId="167" fontId="84" fillId="0" borderId="69" xfId="1500" applyNumberFormat="1" applyFont="1" applyBorder="1" applyAlignment="1">
      <alignment horizontal="center" vertical="center"/>
    </xf>
    <xf numFmtId="167" fontId="84" fillId="0" borderId="154" xfId="1500" applyNumberFormat="1" applyFont="1" applyBorder="1" applyAlignment="1">
      <alignment horizontal="center" vertical="center"/>
    </xf>
    <xf numFmtId="167" fontId="84" fillId="0" borderId="155" xfId="1500" applyNumberFormat="1" applyFont="1" applyBorder="1" applyAlignment="1">
      <alignment horizontal="center" vertical="center"/>
    </xf>
    <xf numFmtId="0" fontId="84" fillId="0" borderId="69" xfId="0" applyFont="1" applyBorder="1" applyAlignment="1">
      <alignment horizontal="left" vertical="center"/>
    </xf>
    <xf numFmtId="0" fontId="84" fillId="0" borderId="155" xfId="0" applyFont="1" applyBorder="1" applyAlignment="1">
      <alignment horizontal="left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8" xfId="0" applyFont="1" applyFill="1" applyBorder="1" applyAlignment="1">
      <alignment vertical="center" wrapText="1"/>
    </xf>
    <xf numFmtId="1" fontId="84" fillId="4" borderId="168" xfId="1500" applyNumberFormat="1" applyFont="1" applyFill="1" applyBorder="1" applyAlignment="1">
      <alignment horizontal="center" vertical="center" wrapText="1"/>
    </xf>
    <xf numFmtId="167" fontId="84" fillId="60" borderId="16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69" xfId="1500" applyNumberFormat="1" applyFont="1" applyBorder="1" applyAlignment="1">
      <alignment horizontal="left" vertical="center"/>
    </xf>
    <xf numFmtId="167" fontId="84" fillId="0" borderId="155" xfId="1500" applyNumberFormat="1" applyFont="1" applyBorder="1" applyAlignment="1">
      <alignment horizontal="left" vertical="center"/>
    </xf>
    <xf numFmtId="167" fontId="87" fillId="0" borderId="23" xfId="1500" applyNumberFormat="1" applyFont="1" applyBorder="1" applyAlignment="1">
      <alignment horizontal="left"/>
    </xf>
    <xf numFmtId="167" fontId="84" fillId="0" borderId="169" xfId="1500" applyNumberFormat="1" applyFont="1" applyBorder="1" applyAlignment="1">
      <alignment horizontal="center" vertical="center"/>
    </xf>
    <xf numFmtId="0" fontId="86" fillId="4" borderId="68" xfId="0" applyFont="1" applyFill="1" applyBorder="1" applyAlignment="1">
      <alignment vertical="center" wrapText="1"/>
    </xf>
    <xf numFmtId="0" fontId="84" fillId="60" borderId="68" xfId="0" applyFont="1" applyFill="1" applyBorder="1" applyAlignment="1">
      <alignment horizontal="center" vertical="center" wrapText="1"/>
    </xf>
    <xf numFmtId="1" fontId="86" fillId="4" borderId="68" xfId="1500" applyNumberFormat="1" applyFont="1" applyFill="1" applyBorder="1" applyAlignment="1">
      <alignment horizontal="center" vertical="center" wrapText="1"/>
    </xf>
    <xf numFmtId="167" fontId="86" fillId="60" borderId="68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84" fillId="0" borderId="168" xfId="1500" applyNumberFormat="1" applyFont="1" applyBorder="1" applyAlignment="1">
      <alignment vertical="center"/>
    </xf>
    <xf numFmtId="0" fontId="89" fillId="0" borderId="0" xfId="0" applyFont="1"/>
    <xf numFmtId="167" fontId="87" fillId="0" borderId="0" xfId="1500" applyNumberFormat="1" applyFont="1"/>
    <xf numFmtId="167" fontId="84" fillId="0" borderId="69" xfId="1500" applyNumberFormat="1" applyFont="1" applyBorder="1" applyAlignment="1">
      <alignment horizontal="center" vertical="center"/>
    </xf>
    <xf numFmtId="167" fontId="78" fillId="0" borderId="0" xfId="1500" applyNumberFormat="1" applyFont="1"/>
    <xf numFmtId="167" fontId="91" fillId="0" borderId="0" xfId="1500" applyNumberFormat="1" applyFont="1"/>
    <xf numFmtId="167" fontId="92" fillId="0" borderId="68" xfId="1500" applyNumberFormat="1" applyFont="1" applyBorder="1" applyAlignment="1">
      <alignment vertical="center"/>
    </xf>
    <xf numFmtId="1" fontId="92" fillId="0" borderId="68" xfId="1500" applyNumberFormat="1" applyFont="1" applyBorder="1" applyAlignment="1">
      <alignment horizontal="center" vertical="center"/>
    </xf>
    <xf numFmtId="0" fontId="93" fillId="0" borderId="0" xfId="0" applyFont="1"/>
    <xf numFmtId="167" fontId="90" fillId="0" borderId="23" xfId="1500" applyNumberFormat="1" applyFont="1" applyFill="1" applyBorder="1" applyAlignment="1">
      <alignment horizontal="left"/>
    </xf>
    <xf numFmtId="0" fontId="94" fillId="0" borderId="0" xfId="0" applyFont="1"/>
    <xf numFmtId="0" fontId="95" fillId="0" borderId="162" xfId="0" applyFont="1" applyBorder="1" applyAlignment="1">
      <alignment horizontal="center" vertical="center" wrapText="1"/>
    </xf>
    <xf numFmtId="164" fontId="95" fillId="3" borderId="163" xfId="0" applyNumberFormat="1" applyFont="1" applyFill="1" applyBorder="1" applyAlignment="1">
      <alignment horizontal="left" vertical="center" wrapText="1"/>
    </xf>
    <xf numFmtId="164" fontId="95" fillId="3" borderId="33" xfId="0" applyNumberFormat="1" applyFont="1" applyFill="1" applyBorder="1" applyAlignment="1">
      <alignment horizontal="left" vertical="center" wrapText="1"/>
    </xf>
    <xf numFmtId="164" fontId="95" fillId="3" borderId="161" xfId="0" applyNumberFormat="1" applyFont="1" applyFill="1" applyBorder="1" applyAlignment="1">
      <alignment horizontal="left" vertical="center" wrapText="1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51955</xdr:rowOff>
    </xdr:from>
    <xdr:to>
      <xdr:col>7</xdr:col>
      <xdr:colOff>8659</xdr:colOff>
      <xdr:row>20</xdr:row>
      <xdr:rowOff>484909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B7EB41-2895-F716-AE6F-56FDA4947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8"/>
          <a:ext cx="6070023" cy="2441863"/>
        </a:xfrm>
        <a:prstGeom prst="rect">
          <a:avLst/>
        </a:prstGeom>
      </xdr:spPr>
    </xdr:pic>
    <xdr:clientData/>
  </xdr:twoCellAnchor>
  <xdr:twoCellAnchor editAs="oneCell">
    <xdr:from>
      <xdr:col>7</xdr:col>
      <xdr:colOff>17320</xdr:colOff>
      <xdr:row>16</xdr:row>
      <xdr:rowOff>51955</xdr:rowOff>
    </xdr:from>
    <xdr:to>
      <xdr:col>13</xdr:col>
      <xdr:colOff>2485159</xdr:colOff>
      <xdr:row>20</xdr:row>
      <xdr:rowOff>481630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7A7EE3-FE77-74E1-687D-A7A70C2BF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99070" y="5550478"/>
          <a:ext cx="5905498" cy="2438584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51955</xdr:colOff>
      <xdr:row>6</xdr:row>
      <xdr:rowOff>303068</xdr:rowOff>
    </xdr:from>
    <xdr:to>
      <xdr:col>13</xdr:col>
      <xdr:colOff>2485159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E2B3DFE-57D4-C79E-5A4A-6F76B0957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3" y="2684318"/>
          <a:ext cx="3472295" cy="250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2</xdr:rowOff>
    </xdr:from>
    <xdr:to>
      <xdr:col>6</xdr:col>
      <xdr:colOff>16565</xdr:colOff>
      <xdr:row>28</xdr:row>
      <xdr:rowOff>281609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F491ED-4425-8A36-86DC-7E8122F54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2"/>
          <a:ext cx="4870174" cy="246821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1474304</xdr:colOff>
      <xdr:row>28</xdr:row>
      <xdr:rowOff>285768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21E879-46DD-F8CC-9773-68467F47D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18652" cy="24723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50</xdr:row>
      <xdr:rowOff>14656</xdr:rowOff>
    </xdr:from>
    <xdr:to>
      <xdr:col>13</xdr:col>
      <xdr:colOff>1524048</xdr:colOff>
      <xdr:row>50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266700</xdr:colOff>
      <xdr:row>0</xdr:row>
      <xdr:rowOff>0</xdr:rowOff>
    </xdr:from>
    <xdr:to>
      <xdr:col>5</xdr:col>
      <xdr:colOff>1174749</xdr:colOff>
      <xdr:row>4</xdr:row>
      <xdr:rowOff>80283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FCD88B6-FF85-4250-924D-3C78BFBC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0" y="0"/>
          <a:ext cx="908049" cy="994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1112837</xdr:colOff>
      <xdr:row>0</xdr:row>
      <xdr:rowOff>0</xdr:rowOff>
    </xdr:from>
    <xdr:to>
      <xdr:col>5</xdr:col>
      <xdr:colOff>1174749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BE214AB-AC06-4DD5-B69A-CFF94B00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8650" y="0"/>
          <a:ext cx="1347787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16" zoomScale="110" zoomScaleNormal="110" workbookViewId="0">
      <selection activeCell="H26" sqref="H26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53" t="s">
        <v>0</v>
      </c>
      <c r="C1" s="154"/>
      <c r="D1" s="155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56" t="s">
        <v>307</v>
      </c>
      <c r="C2" s="157"/>
      <c r="D2" s="158"/>
      <c r="E2" s="159"/>
      <c r="F2" s="160"/>
      <c r="G2" s="160"/>
      <c r="H2" s="160"/>
      <c r="I2" s="160"/>
      <c r="J2" s="160"/>
      <c r="K2" s="161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62" t="s">
        <v>308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4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65" t="s">
        <v>78</v>
      </c>
      <c r="C6" s="166"/>
      <c r="D6" s="167">
        <f>'Bullient '!M88+OTC!H9</f>
        <v>1653990227</v>
      </c>
      <c r="E6" s="168"/>
      <c r="F6" s="28"/>
      <c r="G6" s="165" t="s">
        <v>79</v>
      </c>
      <c r="H6" s="166"/>
      <c r="I6" s="167">
        <f>'Bullient '!N88+OTC!I9</f>
        <v>2455927768.6400003</v>
      </c>
      <c r="J6" s="168"/>
      <c r="K6" s="29"/>
      <c r="L6" s="165" t="s">
        <v>8</v>
      </c>
      <c r="M6" s="166"/>
      <c r="N6" s="30">
        <f>'Bullient '!L88+OTC!G9</f>
        <v>1009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69"/>
      <c r="L7" s="170"/>
      <c r="M7" s="171"/>
      <c r="N7" s="33"/>
    </row>
    <row r="8" spans="2:16" ht="24.95" customHeight="1">
      <c r="B8" s="172" t="s">
        <v>1</v>
      </c>
      <c r="C8" s="173"/>
      <c r="D8" s="174"/>
      <c r="E8" s="34">
        <v>964.88</v>
      </c>
      <c r="F8" s="35"/>
      <c r="G8" s="172" t="s">
        <v>5</v>
      </c>
      <c r="H8" s="173"/>
      <c r="I8" s="174"/>
      <c r="J8" s="34">
        <v>1183.9000000000001</v>
      </c>
      <c r="K8" s="141"/>
      <c r="L8" s="142"/>
      <c r="M8" s="143"/>
      <c r="N8" s="23"/>
    </row>
    <row r="9" spans="2:16" ht="24.95" customHeight="1">
      <c r="B9" s="172" t="s">
        <v>2</v>
      </c>
      <c r="C9" s="173"/>
      <c r="D9" s="174"/>
      <c r="E9" s="34">
        <v>958.15</v>
      </c>
      <c r="F9" s="36"/>
      <c r="G9" s="172" t="s">
        <v>6</v>
      </c>
      <c r="H9" s="173"/>
      <c r="I9" s="174"/>
      <c r="J9" s="34">
        <v>1176.71</v>
      </c>
      <c r="K9" s="141"/>
      <c r="L9" s="142"/>
      <c r="M9" s="143"/>
      <c r="N9" s="23"/>
      <c r="O9" s="37"/>
    </row>
    <row r="10" spans="2:16" ht="24.95" customHeight="1">
      <c r="B10" s="147" t="s">
        <v>3</v>
      </c>
      <c r="C10" s="148"/>
      <c r="D10" s="149"/>
      <c r="E10" s="125">
        <f>((E8/E9)-1)*100</f>
        <v>0.70239524082869043</v>
      </c>
      <c r="F10" s="36"/>
      <c r="G10" s="147" t="s">
        <v>3</v>
      </c>
      <c r="H10" s="148"/>
      <c r="I10" s="149"/>
      <c r="J10" s="125">
        <f>((J8/J9)-1)*100</f>
        <v>0.61102565627895178</v>
      </c>
      <c r="K10" s="141"/>
      <c r="L10" s="142"/>
      <c r="M10" s="143"/>
      <c r="N10" s="23"/>
    </row>
    <row r="11" spans="2:16" ht="24.95" customHeight="1">
      <c r="B11" s="147" t="s">
        <v>4</v>
      </c>
      <c r="C11" s="148"/>
      <c r="D11" s="149"/>
      <c r="E11" s="125">
        <f>E8-E9</f>
        <v>6.7300000000000182</v>
      </c>
      <c r="F11" s="26"/>
      <c r="G11" s="147" t="s">
        <v>4</v>
      </c>
      <c r="H11" s="148"/>
      <c r="I11" s="149"/>
      <c r="J11" s="125">
        <f>J8-J9</f>
        <v>7.1900000000000546</v>
      </c>
      <c r="K11" s="141"/>
      <c r="L11" s="142"/>
      <c r="M11" s="143"/>
      <c r="N11" s="23"/>
      <c r="O11" s="37"/>
    </row>
    <row r="12" spans="2:16" ht="24.95" customHeight="1">
      <c r="B12" s="38"/>
      <c r="C12" s="39"/>
      <c r="D12" s="38"/>
      <c r="E12" s="175"/>
      <c r="F12" s="176"/>
      <c r="G12" s="177"/>
      <c r="H12" s="40"/>
      <c r="I12" s="40"/>
      <c r="J12" s="41"/>
      <c r="K12" s="178"/>
      <c r="L12" s="142"/>
      <c r="M12" s="143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38</v>
      </c>
      <c r="I13" s="44" t="s">
        <v>80</v>
      </c>
      <c r="J13" s="43">
        <v>9</v>
      </c>
      <c r="K13" s="141"/>
      <c r="L13" s="142"/>
      <c r="M13" s="143"/>
      <c r="N13" s="23"/>
      <c r="O13" s="37"/>
      <c r="P13" s="37"/>
    </row>
    <row r="14" spans="2:16" ht="24.95" customHeight="1">
      <c r="B14" s="42" t="s">
        <v>84</v>
      </c>
      <c r="C14" s="43">
        <v>48</v>
      </c>
      <c r="D14" s="44" t="s">
        <v>80</v>
      </c>
      <c r="E14" s="43">
        <v>1</v>
      </c>
      <c r="F14" s="35"/>
      <c r="G14" s="144" t="s">
        <v>82</v>
      </c>
      <c r="H14" s="145"/>
      <c r="I14" s="146"/>
      <c r="J14" s="43">
        <v>20</v>
      </c>
      <c r="K14" s="141"/>
      <c r="L14" s="142"/>
      <c r="M14" s="143"/>
      <c r="N14" s="23"/>
      <c r="O14" s="37"/>
      <c r="P14" s="37"/>
    </row>
    <row r="15" spans="2:16" ht="24.95" customHeight="1">
      <c r="B15" s="147" t="s">
        <v>99</v>
      </c>
      <c r="C15" s="148" t="s">
        <v>10</v>
      </c>
      <c r="D15" s="149" t="s">
        <v>10</v>
      </c>
      <c r="E15" s="43">
        <v>5</v>
      </c>
      <c r="F15" s="26"/>
      <c r="G15" s="150" t="s">
        <v>83</v>
      </c>
      <c r="H15" s="151"/>
      <c r="I15" s="152"/>
      <c r="J15" s="43">
        <v>8</v>
      </c>
      <c r="K15" s="141"/>
      <c r="L15" s="142"/>
      <c r="M15" s="143"/>
      <c r="N15" s="31"/>
      <c r="O15" s="37"/>
    </row>
    <row r="16" spans="2:16" ht="24.95" customHeight="1">
      <c r="B16" s="147" t="s">
        <v>81</v>
      </c>
      <c r="C16" s="148" t="s">
        <v>11</v>
      </c>
      <c r="D16" s="149" t="s">
        <v>11</v>
      </c>
      <c r="E16" s="46">
        <v>13</v>
      </c>
      <c r="F16" s="23"/>
      <c r="G16" s="23"/>
      <c r="H16" s="23"/>
      <c r="I16" s="23"/>
      <c r="J16" s="23"/>
      <c r="K16" s="23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s="65" customFormat="1" ht="39.950000000000003" customHeight="1">
      <c r="A22" s="360"/>
      <c r="B22" s="361" t="s">
        <v>301</v>
      </c>
      <c r="C22" s="362" t="s">
        <v>341</v>
      </c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4"/>
      <c r="O22" s="360"/>
    </row>
    <row r="23" spans="1:15" ht="18.75" customHeight="1">
      <c r="A23" s="139" t="s">
        <v>12</v>
      </c>
      <c r="B23" s="140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6" zoomScale="115" zoomScaleNormal="115" workbookViewId="0">
      <selection activeCell="P25" sqref="P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182" t="s">
        <v>76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4" ht="24.75" customHeight="1">
      <c r="A3" s="47"/>
      <c r="B3" s="47"/>
      <c r="C3" s="183" t="s">
        <v>309</v>
      </c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</row>
    <row r="4" spans="1:14" ht="21">
      <c r="A4" s="47"/>
      <c r="B4" s="47"/>
      <c r="C4" s="184" t="s">
        <v>13</v>
      </c>
      <c r="D4" s="184"/>
      <c r="E4" s="184"/>
      <c r="F4" s="184"/>
      <c r="G4" s="52"/>
      <c r="H4" s="52"/>
      <c r="I4" s="184" t="s">
        <v>14</v>
      </c>
      <c r="J4" s="184"/>
      <c r="K4" s="184"/>
      <c r="L4" s="184"/>
      <c r="M4" s="184"/>
      <c r="N4" s="184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185" t="s">
        <v>15</v>
      </c>
      <c r="J5" s="186"/>
      <c r="K5" s="187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33</v>
      </c>
      <c r="D6" s="60">
        <v>1.8</v>
      </c>
      <c r="E6" s="61">
        <v>20</v>
      </c>
      <c r="F6" s="62">
        <v>1634982</v>
      </c>
      <c r="G6" s="63"/>
      <c r="H6" s="63"/>
      <c r="I6" s="188" t="s">
        <v>134</v>
      </c>
      <c r="J6" s="189" t="s">
        <v>134</v>
      </c>
      <c r="K6" s="190" t="s">
        <v>134</v>
      </c>
      <c r="L6" s="60">
        <v>0.18</v>
      </c>
      <c r="M6" s="64">
        <v>-14.29</v>
      </c>
      <c r="N6" s="62">
        <v>1000000</v>
      </c>
    </row>
    <row r="7" spans="1:14" s="65" customFormat="1" ht="17.100000000000001" customHeight="1">
      <c r="A7" s="47"/>
      <c r="B7" s="47"/>
      <c r="C7" s="59" t="s">
        <v>173</v>
      </c>
      <c r="D7" s="60">
        <v>9.91</v>
      </c>
      <c r="E7" s="61">
        <v>14.97</v>
      </c>
      <c r="F7" s="62">
        <v>599727</v>
      </c>
      <c r="G7" s="47"/>
      <c r="H7" s="63"/>
      <c r="I7" s="188" t="s">
        <v>244</v>
      </c>
      <c r="J7" s="189" t="s">
        <v>244</v>
      </c>
      <c r="K7" s="190" t="s">
        <v>244</v>
      </c>
      <c r="L7" s="60">
        <v>0.23</v>
      </c>
      <c r="M7" s="64">
        <v>-8</v>
      </c>
      <c r="N7" s="62">
        <v>5001000</v>
      </c>
    </row>
    <row r="8" spans="1:14" s="65" customFormat="1" ht="17.100000000000001" customHeight="1">
      <c r="A8" s="47"/>
      <c r="B8" s="47"/>
      <c r="C8" s="59" t="s">
        <v>305</v>
      </c>
      <c r="D8" s="60">
        <v>6.31</v>
      </c>
      <c r="E8" s="61">
        <v>14.94</v>
      </c>
      <c r="F8" s="62">
        <v>50000</v>
      </c>
      <c r="G8" s="47"/>
      <c r="H8" s="63"/>
      <c r="I8" s="188" t="s">
        <v>108</v>
      </c>
      <c r="J8" s="189" t="s">
        <v>108</v>
      </c>
      <c r="K8" s="190" t="s">
        <v>108</v>
      </c>
      <c r="L8" s="60">
        <v>0.15</v>
      </c>
      <c r="M8" s="64">
        <v>-6.25</v>
      </c>
      <c r="N8" s="62">
        <v>5986578</v>
      </c>
    </row>
    <row r="9" spans="1:14" s="65" customFormat="1" ht="17.100000000000001" customHeight="1">
      <c r="A9" s="47"/>
      <c r="B9" s="47"/>
      <c r="C9" s="59" t="s">
        <v>218</v>
      </c>
      <c r="D9" s="60">
        <v>4.2</v>
      </c>
      <c r="E9" s="61">
        <v>12</v>
      </c>
      <c r="F9" s="62">
        <v>63108303</v>
      </c>
      <c r="G9" s="47"/>
      <c r="H9" s="63"/>
      <c r="I9" s="188" t="s">
        <v>299</v>
      </c>
      <c r="J9" s="189" t="s">
        <v>299</v>
      </c>
      <c r="K9" s="190" t="s">
        <v>299</v>
      </c>
      <c r="L9" s="60">
        <v>0.2</v>
      </c>
      <c r="M9" s="64">
        <v>-4.76</v>
      </c>
      <c r="N9" s="62">
        <v>3854</v>
      </c>
    </row>
    <row r="10" spans="1:14" s="65" customFormat="1" ht="17.100000000000001" customHeight="1">
      <c r="A10" s="47"/>
      <c r="B10" s="47"/>
      <c r="C10" s="59" t="s">
        <v>124</v>
      </c>
      <c r="D10" s="60">
        <v>2.15</v>
      </c>
      <c r="E10" s="61">
        <v>10.26</v>
      </c>
      <c r="F10" s="62">
        <v>4139572</v>
      </c>
      <c r="G10" s="47"/>
      <c r="H10" s="66"/>
      <c r="I10" s="188" t="s">
        <v>191</v>
      </c>
      <c r="J10" s="189" t="s">
        <v>191</v>
      </c>
      <c r="K10" s="190" t="s">
        <v>191</v>
      </c>
      <c r="L10" s="60">
        <v>28.2</v>
      </c>
      <c r="M10" s="64">
        <v>-2.3199999999999998</v>
      </c>
      <c r="N10" s="62">
        <v>518752</v>
      </c>
    </row>
    <row r="11" spans="1:14" s="65" customFormat="1" ht="29.25" customHeight="1">
      <c r="A11" s="47"/>
      <c r="B11" s="47"/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</row>
    <row r="12" spans="1:14" s="65" customFormat="1" ht="22.5" customHeight="1">
      <c r="A12" s="47"/>
      <c r="B12" s="47"/>
      <c r="C12" s="182" t="s">
        <v>77</v>
      </c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194" t="s">
        <v>18</v>
      </c>
      <c r="D14" s="194"/>
      <c r="E14" s="194"/>
      <c r="F14" s="194"/>
      <c r="G14" s="67"/>
      <c r="H14" s="68"/>
      <c r="I14" s="194" t="s">
        <v>7</v>
      </c>
      <c r="J14" s="194"/>
      <c r="K14" s="194"/>
      <c r="L14" s="194"/>
      <c r="M14" s="194"/>
      <c r="N14" s="194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191" t="s">
        <v>15</v>
      </c>
      <c r="J15" s="192" t="s">
        <v>19</v>
      </c>
      <c r="K15" s="193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270</v>
      </c>
      <c r="D16" s="60">
        <v>0.78</v>
      </c>
      <c r="E16" s="71">
        <v>0</v>
      </c>
      <c r="F16" s="62">
        <v>1150000000</v>
      </c>
      <c r="G16" s="63"/>
      <c r="H16" s="72"/>
      <c r="I16" s="179" t="s">
        <v>270</v>
      </c>
      <c r="J16" s="180" t="s">
        <v>270</v>
      </c>
      <c r="K16" s="181" t="s">
        <v>270</v>
      </c>
      <c r="L16" s="60">
        <v>0.78</v>
      </c>
      <c r="M16" s="84">
        <v>0</v>
      </c>
      <c r="N16" s="62">
        <v>897000000</v>
      </c>
    </row>
    <row r="17" spans="1:14" ht="17.100000000000001" customHeight="1">
      <c r="A17" s="47"/>
      <c r="B17" s="47"/>
      <c r="C17" s="59" t="s">
        <v>101</v>
      </c>
      <c r="D17" s="60">
        <v>2.02</v>
      </c>
      <c r="E17" s="71">
        <v>-0.49</v>
      </c>
      <c r="F17" s="62">
        <v>157978636</v>
      </c>
      <c r="G17" s="63"/>
      <c r="H17" s="72"/>
      <c r="I17" s="179" t="s">
        <v>186</v>
      </c>
      <c r="J17" s="180" t="s">
        <v>186</v>
      </c>
      <c r="K17" s="181" t="s">
        <v>186</v>
      </c>
      <c r="L17" s="60">
        <v>5.18</v>
      </c>
      <c r="M17" s="84">
        <v>2.17</v>
      </c>
      <c r="N17" s="62">
        <v>546483699.23000002</v>
      </c>
    </row>
    <row r="18" spans="1:14" ht="17.100000000000001" customHeight="1">
      <c r="A18" s="47"/>
      <c r="B18" s="47"/>
      <c r="C18" s="59" t="s">
        <v>186</v>
      </c>
      <c r="D18" s="60">
        <v>5.18</v>
      </c>
      <c r="E18" s="71">
        <v>2.17</v>
      </c>
      <c r="F18" s="62">
        <v>105759374</v>
      </c>
      <c r="G18" s="63"/>
      <c r="H18" s="72"/>
      <c r="I18" s="179" t="s">
        <v>101</v>
      </c>
      <c r="J18" s="180" t="s">
        <v>101</v>
      </c>
      <c r="K18" s="181" t="s">
        <v>101</v>
      </c>
      <c r="L18" s="95">
        <v>2.02</v>
      </c>
      <c r="M18" s="96">
        <v>-0.49</v>
      </c>
      <c r="N18" s="98">
        <v>319198640.99000001</v>
      </c>
    </row>
    <row r="19" spans="1:14" ht="17.100000000000001" customHeight="1">
      <c r="A19" s="47"/>
      <c r="B19" s="47"/>
      <c r="C19" s="59" t="s">
        <v>218</v>
      </c>
      <c r="D19" s="60">
        <v>4.2</v>
      </c>
      <c r="E19" s="71">
        <v>12</v>
      </c>
      <c r="F19" s="62">
        <v>63108303</v>
      </c>
      <c r="G19" s="63"/>
      <c r="H19" s="72"/>
      <c r="I19" s="179" t="s">
        <v>218</v>
      </c>
      <c r="J19" s="180" t="s">
        <v>218</v>
      </c>
      <c r="K19" s="181" t="s">
        <v>218</v>
      </c>
      <c r="L19" s="60">
        <v>4.2</v>
      </c>
      <c r="M19" s="84">
        <v>12</v>
      </c>
      <c r="N19" s="62">
        <v>247509583.12</v>
      </c>
    </row>
    <row r="20" spans="1:14" ht="16.5" customHeight="1">
      <c r="A20" s="47"/>
      <c r="B20" s="47"/>
      <c r="C20" s="59" t="s">
        <v>294</v>
      </c>
      <c r="D20" s="60">
        <v>3.6</v>
      </c>
      <c r="E20" s="71">
        <v>0.56000000000000005</v>
      </c>
      <c r="F20" s="62">
        <v>38033475</v>
      </c>
      <c r="G20" s="73"/>
      <c r="H20" s="73"/>
      <c r="I20" s="179" t="s">
        <v>294</v>
      </c>
      <c r="J20" s="180" t="s">
        <v>294</v>
      </c>
      <c r="K20" s="181" t="s">
        <v>294</v>
      </c>
      <c r="L20" s="60">
        <v>3.6</v>
      </c>
      <c r="M20" s="84">
        <v>0.56000000000000005</v>
      </c>
      <c r="N20" s="62">
        <v>136939861.56999999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O92"/>
  <sheetViews>
    <sheetView topLeftCell="A45" zoomScale="145" zoomScaleNormal="145" workbookViewId="0">
      <selection activeCell="A63" sqref="A1:XFD1048576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5" s="76" customFormat="1" ht="25.5" customHeight="1">
      <c r="A1" s="75"/>
      <c r="B1" s="211" t="s">
        <v>310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  <c r="O1" s="82"/>
    </row>
    <row r="2" spans="1:15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  <c r="O2" s="82"/>
    </row>
    <row r="3" spans="1:15" ht="12" customHeight="1">
      <c r="A3" s="82"/>
      <c r="B3" s="214" t="s">
        <v>29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1:15" ht="12" customHeight="1">
      <c r="A4" s="82"/>
      <c r="B4" s="59" t="s">
        <v>270</v>
      </c>
      <c r="C4" s="83" t="s">
        <v>271</v>
      </c>
      <c r="D4" s="60">
        <v>0.78</v>
      </c>
      <c r="E4" s="60">
        <v>0.78</v>
      </c>
      <c r="F4" s="60">
        <v>0.78</v>
      </c>
      <c r="G4" s="60">
        <v>0.78</v>
      </c>
      <c r="H4" s="60">
        <v>0.78</v>
      </c>
      <c r="I4" s="60">
        <v>0.78</v>
      </c>
      <c r="J4" s="60">
        <v>0.78</v>
      </c>
      <c r="K4" s="84">
        <v>0</v>
      </c>
      <c r="L4" s="85">
        <v>1</v>
      </c>
      <c r="M4" s="62">
        <v>1150000000</v>
      </c>
      <c r="N4" s="62">
        <v>897000000</v>
      </c>
    </row>
    <row r="5" spans="1:15" ht="12" customHeight="1">
      <c r="A5" s="82"/>
      <c r="B5" s="59" t="s">
        <v>230</v>
      </c>
      <c r="C5" s="83" t="s">
        <v>231</v>
      </c>
      <c r="D5" s="60">
        <v>0.26</v>
      </c>
      <c r="E5" s="60">
        <v>0.27</v>
      </c>
      <c r="F5" s="60">
        <v>0.26</v>
      </c>
      <c r="G5" s="60">
        <v>0.27</v>
      </c>
      <c r="H5" s="60">
        <v>0.27</v>
      </c>
      <c r="I5" s="60">
        <v>0.27</v>
      </c>
      <c r="J5" s="60">
        <v>0.27</v>
      </c>
      <c r="K5" s="84">
        <v>0</v>
      </c>
      <c r="L5" s="85">
        <v>2</v>
      </c>
      <c r="M5" s="62">
        <v>403817</v>
      </c>
      <c r="N5" s="62">
        <v>108992.42</v>
      </c>
    </row>
    <row r="6" spans="1:15" ht="12" customHeight="1">
      <c r="A6" s="82"/>
      <c r="B6" s="59" t="s">
        <v>294</v>
      </c>
      <c r="C6" s="83" t="s">
        <v>295</v>
      </c>
      <c r="D6" s="60">
        <v>3.58</v>
      </c>
      <c r="E6" s="60">
        <v>3.63</v>
      </c>
      <c r="F6" s="60">
        <v>3.57</v>
      </c>
      <c r="G6" s="60">
        <v>3.6</v>
      </c>
      <c r="H6" s="60">
        <v>3.58</v>
      </c>
      <c r="I6" s="60">
        <v>3.6</v>
      </c>
      <c r="J6" s="60">
        <v>3.58</v>
      </c>
      <c r="K6" s="84">
        <v>0.56000000000000005</v>
      </c>
      <c r="L6" s="85">
        <v>80</v>
      </c>
      <c r="M6" s="62">
        <v>38033475</v>
      </c>
      <c r="N6" s="62">
        <v>136939861.56999999</v>
      </c>
    </row>
    <row r="7" spans="1:15" ht="12" customHeight="1">
      <c r="A7" s="82"/>
      <c r="B7" s="59" t="s">
        <v>170</v>
      </c>
      <c r="C7" s="83" t="s">
        <v>171</v>
      </c>
      <c r="D7" s="60">
        <v>0.71</v>
      </c>
      <c r="E7" s="60">
        <v>0.71</v>
      </c>
      <c r="F7" s="60">
        <v>0.71</v>
      </c>
      <c r="G7" s="60">
        <v>0.71</v>
      </c>
      <c r="H7" s="60">
        <v>0.7</v>
      </c>
      <c r="I7" s="60">
        <v>0.71</v>
      </c>
      <c r="J7" s="60">
        <v>0.71</v>
      </c>
      <c r="K7" s="84">
        <v>0</v>
      </c>
      <c r="L7" s="85">
        <v>1</v>
      </c>
      <c r="M7" s="62">
        <v>1070000</v>
      </c>
      <c r="N7" s="62">
        <v>759700</v>
      </c>
    </row>
    <row r="8" spans="1:15" ht="12" customHeight="1">
      <c r="A8" s="82"/>
      <c r="B8" s="59" t="s">
        <v>272</v>
      </c>
      <c r="C8" s="83" t="s">
        <v>273</v>
      </c>
      <c r="D8" s="60">
        <v>0.28999999999999998</v>
      </c>
      <c r="E8" s="60">
        <v>0.28999999999999998</v>
      </c>
      <c r="F8" s="60">
        <v>0.28999999999999998</v>
      </c>
      <c r="G8" s="60">
        <v>0.28999999999999998</v>
      </c>
      <c r="H8" s="60">
        <v>0.28999999999999998</v>
      </c>
      <c r="I8" s="60">
        <v>0.28999999999999998</v>
      </c>
      <c r="J8" s="60">
        <v>0.28999999999999998</v>
      </c>
      <c r="K8" s="84">
        <v>0</v>
      </c>
      <c r="L8" s="85">
        <v>4</v>
      </c>
      <c r="M8" s="62">
        <v>457413</v>
      </c>
      <c r="N8" s="62">
        <v>132649.76999999999</v>
      </c>
    </row>
    <row r="9" spans="1:15" ht="12" customHeight="1">
      <c r="A9" s="82"/>
      <c r="B9" s="59" t="s">
        <v>262</v>
      </c>
      <c r="C9" s="83" t="s">
        <v>263</v>
      </c>
      <c r="D9" s="60">
        <v>0.28000000000000003</v>
      </c>
      <c r="E9" s="60">
        <v>0.28000000000000003</v>
      </c>
      <c r="F9" s="60">
        <v>0.28000000000000003</v>
      </c>
      <c r="G9" s="60">
        <v>0.28000000000000003</v>
      </c>
      <c r="H9" s="60">
        <v>0.28000000000000003</v>
      </c>
      <c r="I9" s="60">
        <v>0.28000000000000003</v>
      </c>
      <c r="J9" s="60">
        <v>0.28000000000000003</v>
      </c>
      <c r="K9" s="84">
        <v>0</v>
      </c>
      <c r="L9" s="85">
        <v>3</v>
      </c>
      <c r="M9" s="62">
        <v>1924427</v>
      </c>
      <c r="N9" s="62">
        <v>538839.56000000006</v>
      </c>
    </row>
    <row r="10" spans="1:15" ht="12" customHeight="1">
      <c r="A10" s="82"/>
      <c r="B10" s="59" t="s">
        <v>299</v>
      </c>
      <c r="C10" s="83" t="s">
        <v>300</v>
      </c>
      <c r="D10" s="60">
        <v>0.2</v>
      </c>
      <c r="E10" s="60">
        <v>0.2</v>
      </c>
      <c r="F10" s="60">
        <v>0.2</v>
      </c>
      <c r="G10" s="60">
        <v>0.2</v>
      </c>
      <c r="H10" s="60">
        <v>0.21</v>
      </c>
      <c r="I10" s="60">
        <v>0.2</v>
      </c>
      <c r="J10" s="60">
        <v>0.21</v>
      </c>
      <c r="K10" s="84">
        <v>-4.76</v>
      </c>
      <c r="L10" s="85">
        <v>1</v>
      </c>
      <c r="M10" s="62">
        <v>3854</v>
      </c>
      <c r="N10" s="62">
        <v>770.8</v>
      </c>
    </row>
    <row r="11" spans="1:15" ht="12" customHeight="1">
      <c r="A11" s="82"/>
      <c r="B11" s="59" t="s">
        <v>161</v>
      </c>
      <c r="C11" s="83" t="s">
        <v>160</v>
      </c>
      <c r="D11" s="60">
        <v>1</v>
      </c>
      <c r="E11" s="60">
        <v>1</v>
      </c>
      <c r="F11" s="60">
        <v>0.99</v>
      </c>
      <c r="G11" s="60">
        <v>1</v>
      </c>
      <c r="H11" s="60">
        <v>1</v>
      </c>
      <c r="I11" s="60">
        <v>1</v>
      </c>
      <c r="J11" s="60">
        <v>1</v>
      </c>
      <c r="K11" s="84">
        <v>0</v>
      </c>
      <c r="L11" s="85">
        <v>13</v>
      </c>
      <c r="M11" s="62">
        <v>3682254</v>
      </c>
      <c r="N11" s="62">
        <v>3679281.46</v>
      </c>
    </row>
    <row r="12" spans="1:15" ht="12" customHeight="1">
      <c r="A12" s="82"/>
      <c r="B12" s="59" t="s">
        <v>224</v>
      </c>
      <c r="C12" s="83" t="s">
        <v>225</v>
      </c>
      <c r="D12" s="60">
        <v>0.06</v>
      </c>
      <c r="E12" s="60">
        <v>0.06</v>
      </c>
      <c r="F12" s="60">
        <v>0.06</v>
      </c>
      <c r="G12" s="60">
        <v>0.06</v>
      </c>
      <c r="H12" s="60">
        <v>0.06</v>
      </c>
      <c r="I12" s="60">
        <v>0.06</v>
      </c>
      <c r="J12" s="60">
        <v>0.06</v>
      </c>
      <c r="K12" s="84">
        <v>0</v>
      </c>
      <c r="L12" s="85">
        <v>7</v>
      </c>
      <c r="M12" s="62">
        <v>15507940</v>
      </c>
      <c r="N12" s="62">
        <v>930476.4</v>
      </c>
    </row>
    <row r="13" spans="1:15" ht="12" customHeight="1">
      <c r="A13" s="82"/>
      <c r="B13" s="59" t="s">
        <v>108</v>
      </c>
      <c r="C13" s="83" t="s">
        <v>90</v>
      </c>
      <c r="D13" s="60">
        <v>0.15</v>
      </c>
      <c r="E13" s="60">
        <v>0.15</v>
      </c>
      <c r="F13" s="60">
        <v>0.15</v>
      </c>
      <c r="G13" s="60">
        <v>0.15</v>
      </c>
      <c r="H13" s="60">
        <v>0.15</v>
      </c>
      <c r="I13" s="60">
        <v>0.15</v>
      </c>
      <c r="J13" s="60">
        <v>0.16</v>
      </c>
      <c r="K13" s="84">
        <v>-6.25</v>
      </c>
      <c r="L13" s="85">
        <v>4</v>
      </c>
      <c r="M13" s="62">
        <v>5986578</v>
      </c>
      <c r="N13" s="62">
        <v>897986.7</v>
      </c>
    </row>
    <row r="14" spans="1:15" ht="12" customHeight="1">
      <c r="A14" s="82"/>
      <c r="B14" s="59" t="s">
        <v>101</v>
      </c>
      <c r="C14" s="83" t="s">
        <v>100</v>
      </c>
      <c r="D14" s="60">
        <v>2.0299999999999998</v>
      </c>
      <c r="E14" s="60">
        <v>2.0299999999999998</v>
      </c>
      <c r="F14" s="60">
        <v>2.0099999999999998</v>
      </c>
      <c r="G14" s="60">
        <v>2.02</v>
      </c>
      <c r="H14" s="60">
        <v>2.02</v>
      </c>
      <c r="I14" s="60">
        <v>2.02</v>
      </c>
      <c r="J14" s="60">
        <v>2.0299999999999998</v>
      </c>
      <c r="K14" s="84">
        <v>-0.49</v>
      </c>
      <c r="L14" s="85">
        <v>115</v>
      </c>
      <c r="M14" s="62">
        <v>157978636</v>
      </c>
      <c r="N14" s="62">
        <v>319198640.99000001</v>
      </c>
    </row>
    <row r="15" spans="1:15" ht="12" customHeight="1">
      <c r="A15" s="82"/>
      <c r="B15" s="59" t="s">
        <v>113</v>
      </c>
      <c r="C15" s="83" t="s">
        <v>114</v>
      </c>
      <c r="D15" s="60">
        <v>4.6500000000000004</v>
      </c>
      <c r="E15" s="60">
        <v>4.6500000000000004</v>
      </c>
      <c r="F15" s="60">
        <v>4.5999999999999996</v>
      </c>
      <c r="G15" s="60">
        <v>4.63</v>
      </c>
      <c r="H15" s="60">
        <v>4.63</v>
      </c>
      <c r="I15" s="60">
        <v>4.63</v>
      </c>
      <c r="J15" s="60">
        <v>4.6500000000000004</v>
      </c>
      <c r="K15" s="84">
        <v>-0.43</v>
      </c>
      <c r="L15" s="85">
        <v>48</v>
      </c>
      <c r="M15" s="62">
        <v>15897896</v>
      </c>
      <c r="N15" s="62">
        <v>73684346.230000004</v>
      </c>
    </row>
    <row r="16" spans="1:15" ht="12" customHeight="1">
      <c r="A16" s="82"/>
      <c r="B16" s="59" t="s">
        <v>244</v>
      </c>
      <c r="C16" s="83" t="s">
        <v>245</v>
      </c>
      <c r="D16" s="60">
        <v>0.23</v>
      </c>
      <c r="E16" s="60">
        <v>0.23</v>
      </c>
      <c r="F16" s="60">
        <v>0.23</v>
      </c>
      <c r="G16" s="60">
        <v>0.23</v>
      </c>
      <c r="H16" s="60">
        <v>0.25</v>
      </c>
      <c r="I16" s="60">
        <v>0.23</v>
      </c>
      <c r="J16" s="60">
        <v>0.25</v>
      </c>
      <c r="K16" s="84">
        <v>-8</v>
      </c>
      <c r="L16" s="85">
        <v>5</v>
      </c>
      <c r="M16" s="62">
        <v>5001000</v>
      </c>
      <c r="N16" s="62">
        <v>1150230</v>
      </c>
    </row>
    <row r="17" spans="1:14" ht="12" customHeight="1">
      <c r="A17" s="82"/>
      <c r="B17" s="217" t="s">
        <v>110</v>
      </c>
      <c r="C17" s="218"/>
      <c r="D17" s="205"/>
      <c r="E17" s="206"/>
      <c r="F17" s="206"/>
      <c r="G17" s="206"/>
      <c r="H17" s="206"/>
      <c r="I17" s="206"/>
      <c r="J17" s="206"/>
      <c r="K17" s="207"/>
      <c r="L17" s="86">
        <f>SUM(L4:L16)</f>
        <v>284</v>
      </c>
      <c r="M17" s="86">
        <f>SUM(M4:M16)</f>
        <v>1395947290</v>
      </c>
      <c r="N17" s="87">
        <f>SUM(N4:N16)</f>
        <v>1435021775.9000001</v>
      </c>
    </row>
    <row r="18" spans="1:14" ht="12" customHeight="1">
      <c r="A18" s="82"/>
      <c r="B18" s="208" t="s">
        <v>30</v>
      </c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10"/>
    </row>
    <row r="19" spans="1:14" ht="12" customHeight="1">
      <c r="A19" s="82"/>
      <c r="B19" s="59" t="s">
        <v>164</v>
      </c>
      <c r="C19" s="83" t="s">
        <v>165</v>
      </c>
      <c r="D19" s="89">
        <v>13.15</v>
      </c>
      <c r="E19" s="89">
        <v>13.2</v>
      </c>
      <c r="F19" s="89">
        <v>13.15</v>
      </c>
      <c r="G19" s="89">
        <v>13.19</v>
      </c>
      <c r="H19" s="89">
        <v>13.15</v>
      </c>
      <c r="I19" s="89">
        <v>13.19</v>
      </c>
      <c r="J19" s="89">
        <v>13.15</v>
      </c>
      <c r="K19" s="84">
        <v>0.3</v>
      </c>
      <c r="L19" s="90">
        <v>80</v>
      </c>
      <c r="M19" s="87">
        <v>9137694</v>
      </c>
      <c r="N19" s="87">
        <v>120543894.59</v>
      </c>
    </row>
    <row r="20" spans="1:14" ht="12" customHeight="1">
      <c r="A20" s="82"/>
      <c r="B20" s="59" t="s">
        <v>242</v>
      </c>
      <c r="C20" s="83" t="s">
        <v>243</v>
      </c>
      <c r="D20" s="89">
        <v>2.65</v>
      </c>
      <c r="E20" s="89">
        <v>2.65</v>
      </c>
      <c r="F20" s="89">
        <v>2.65</v>
      </c>
      <c r="G20" s="89">
        <v>2.65</v>
      </c>
      <c r="H20" s="89">
        <v>2.65</v>
      </c>
      <c r="I20" s="89">
        <v>2.65</v>
      </c>
      <c r="J20" s="89">
        <v>2.65</v>
      </c>
      <c r="K20" s="84">
        <v>0</v>
      </c>
      <c r="L20" s="90">
        <v>7</v>
      </c>
      <c r="M20" s="87">
        <v>377466</v>
      </c>
      <c r="N20" s="87">
        <v>1000284.9</v>
      </c>
    </row>
    <row r="21" spans="1:14" ht="12" customHeight="1">
      <c r="A21" s="82"/>
      <c r="B21" s="203" t="s">
        <v>172</v>
      </c>
      <c r="C21" s="204"/>
      <c r="D21" s="205"/>
      <c r="E21" s="206"/>
      <c r="F21" s="206"/>
      <c r="G21" s="206"/>
      <c r="H21" s="206"/>
      <c r="I21" s="206"/>
      <c r="J21" s="206"/>
      <c r="K21" s="207"/>
      <c r="L21" s="88">
        <f>SUM(L19:L20)</f>
        <v>87</v>
      </c>
      <c r="M21" s="86">
        <f>SUM(M19:M20)</f>
        <v>9515160</v>
      </c>
      <c r="N21" s="62">
        <f>SUM(N19:N20)</f>
        <v>121544179.49000001</v>
      </c>
    </row>
    <row r="22" spans="1:14" ht="12" customHeight="1">
      <c r="A22" s="82"/>
      <c r="B22" s="208" t="s">
        <v>119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10"/>
    </row>
    <row r="23" spans="1:14" ht="12" customHeight="1">
      <c r="A23" s="82"/>
      <c r="B23" s="121" t="s">
        <v>278</v>
      </c>
      <c r="C23" s="122" t="s">
        <v>279</v>
      </c>
      <c r="D23" s="89">
        <v>0.96</v>
      </c>
      <c r="E23" s="89">
        <v>1</v>
      </c>
      <c r="F23" s="89">
        <v>0.96</v>
      </c>
      <c r="G23" s="89">
        <v>1</v>
      </c>
      <c r="H23" s="89">
        <v>0.91</v>
      </c>
      <c r="I23" s="89">
        <v>1</v>
      </c>
      <c r="J23" s="89">
        <v>0.96</v>
      </c>
      <c r="K23" s="84">
        <v>4.17</v>
      </c>
      <c r="L23" s="90">
        <v>13</v>
      </c>
      <c r="M23" s="87">
        <v>2077184</v>
      </c>
      <c r="N23" s="87">
        <v>2075296.64</v>
      </c>
    </row>
    <row r="24" spans="1:14" ht="12" customHeight="1">
      <c r="A24" s="82"/>
      <c r="B24" s="121" t="s">
        <v>296</v>
      </c>
      <c r="C24" s="122" t="s">
        <v>297</v>
      </c>
      <c r="D24" s="89">
        <v>0.6</v>
      </c>
      <c r="E24" s="89">
        <v>0.6</v>
      </c>
      <c r="F24" s="89">
        <v>0.6</v>
      </c>
      <c r="G24" s="89">
        <v>0.6</v>
      </c>
      <c r="H24" s="89">
        <v>0.6</v>
      </c>
      <c r="I24" s="89">
        <v>0.6</v>
      </c>
      <c r="J24" s="89">
        <v>0.6</v>
      </c>
      <c r="K24" s="84">
        <v>0</v>
      </c>
      <c r="L24" s="90">
        <v>6</v>
      </c>
      <c r="M24" s="87">
        <v>113885</v>
      </c>
      <c r="N24" s="87">
        <v>68331</v>
      </c>
    </row>
    <row r="25" spans="1:14" ht="12" customHeight="1">
      <c r="A25" s="82"/>
      <c r="B25" s="203" t="s">
        <v>298</v>
      </c>
      <c r="C25" s="204"/>
      <c r="D25" s="205"/>
      <c r="E25" s="206"/>
      <c r="F25" s="206"/>
      <c r="G25" s="206"/>
      <c r="H25" s="206"/>
      <c r="I25" s="206"/>
      <c r="J25" s="206"/>
      <c r="K25" s="207"/>
      <c r="L25" s="88">
        <f>SUM(L23:L24)</f>
        <v>19</v>
      </c>
      <c r="M25" s="86">
        <f>SUM(M23:M24)</f>
        <v>2191069</v>
      </c>
      <c r="N25" s="62">
        <f>SUM(N23:N24)</f>
        <v>2143627.6399999997</v>
      </c>
    </row>
    <row r="26" spans="1:14" ht="12" customHeight="1">
      <c r="A26" s="82"/>
      <c r="B26" s="195" t="s">
        <v>102</v>
      </c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7"/>
    </row>
    <row r="27" spans="1:14" ht="12" customHeight="1">
      <c r="A27" s="82"/>
      <c r="B27" s="59" t="s">
        <v>207</v>
      </c>
      <c r="C27" s="83" t="s">
        <v>208</v>
      </c>
      <c r="D27" s="89">
        <v>30.5</v>
      </c>
      <c r="E27" s="89">
        <v>30.5</v>
      </c>
      <c r="F27" s="89">
        <v>30</v>
      </c>
      <c r="G27" s="89">
        <v>30.01</v>
      </c>
      <c r="H27" s="89">
        <v>29.65</v>
      </c>
      <c r="I27" s="89">
        <v>30</v>
      </c>
      <c r="J27" s="89">
        <v>30</v>
      </c>
      <c r="K27" s="84">
        <v>0</v>
      </c>
      <c r="L27" s="90">
        <v>8</v>
      </c>
      <c r="M27" s="87">
        <v>164742</v>
      </c>
      <c r="N27" s="87">
        <v>4944244.46</v>
      </c>
    </row>
    <row r="28" spans="1:14" ht="12" customHeight="1">
      <c r="A28" s="82"/>
      <c r="B28" s="59" t="s">
        <v>276</v>
      </c>
      <c r="C28" s="83" t="s">
        <v>277</v>
      </c>
      <c r="D28" s="89">
        <v>4.4800000000000004</v>
      </c>
      <c r="E28" s="89">
        <v>4.5999999999999996</v>
      </c>
      <c r="F28" s="89">
        <v>4.4800000000000004</v>
      </c>
      <c r="G28" s="89">
        <v>4.5</v>
      </c>
      <c r="H28" s="89">
        <v>4.4400000000000004</v>
      </c>
      <c r="I28" s="89">
        <v>4.5</v>
      </c>
      <c r="J28" s="89">
        <v>4.4800000000000004</v>
      </c>
      <c r="K28" s="84">
        <v>0.45</v>
      </c>
      <c r="L28" s="90">
        <v>7</v>
      </c>
      <c r="M28" s="87">
        <v>139297</v>
      </c>
      <c r="N28" s="87">
        <v>627336.5</v>
      </c>
    </row>
    <row r="29" spans="1:14" ht="12" customHeight="1">
      <c r="A29" s="82"/>
      <c r="B29" s="59" t="s">
        <v>218</v>
      </c>
      <c r="C29" s="83" t="s">
        <v>219</v>
      </c>
      <c r="D29" s="89">
        <v>3.75</v>
      </c>
      <c r="E29" s="89">
        <v>4.2</v>
      </c>
      <c r="F29" s="89">
        <v>3.75</v>
      </c>
      <c r="G29" s="89">
        <v>3.92</v>
      </c>
      <c r="H29" s="89">
        <v>3.69</v>
      </c>
      <c r="I29" s="89">
        <v>4.2</v>
      </c>
      <c r="J29" s="89">
        <v>3.75</v>
      </c>
      <c r="K29" s="84">
        <v>12</v>
      </c>
      <c r="L29" s="90">
        <v>258</v>
      </c>
      <c r="M29" s="87">
        <v>63108303</v>
      </c>
      <c r="N29" s="87">
        <v>247509583.12</v>
      </c>
    </row>
    <row r="30" spans="1:14" ht="12" customHeight="1">
      <c r="A30" s="82"/>
      <c r="B30" s="203" t="s">
        <v>111</v>
      </c>
      <c r="C30" s="204"/>
      <c r="D30" s="198"/>
      <c r="E30" s="199"/>
      <c r="F30" s="199"/>
      <c r="G30" s="199"/>
      <c r="H30" s="199"/>
      <c r="I30" s="199"/>
      <c r="J30" s="199"/>
      <c r="K30" s="200"/>
      <c r="L30" s="91">
        <f>SUM(L27:L29)</f>
        <v>273</v>
      </c>
      <c r="M30" s="91">
        <f>SUM(M27:M29)</f>
        <v>63412342</v>
      </c>
      <c r="N30" s="91">
        <f>SUM(N27:N29)</f>
        <v>253081164.08000001</v>
      </c>
    </row>
    <row r="31" spans="1:14" ht="12" customHeight="1">
      <c r="A31" s="82"/>
      <c r="B31" s="195" t="s">
        <v>103</v>
      </c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7"/>
    </row>
    <row r="32" spans="1:14" ht="12" customHeight="1">
      <c r="A32" s="82"/>
      <c r="B32" s="59" t="s">
        <v>186</v>
      </c>
      <c r="C32" s="83" t="s">
        <v>187</v>
      </c>
      <c r="D32" s="89">
        <v>5.0999999999999996</v>
      </c>
      <c r="E32" s="89">
        <v>5.2</v>
      </c>
      <c r="F32" s="89">
        <v>5.0999999999999996</v>
      </c>
      <c r="G32" s="89">
        <v>5.17</v>
      </c>
      <c r="H32" s="89">
        <v>5.04</v>
      </c>
      <c r="I32" s="89">
        <v>5.18</v>
      </c>
      <c r="J32" s="89">
        <v>5.07</v>
      </c>
      <c r="K32" s="84">
        <v>2.17</v>
      </c>
      <c r="L32" s="90">
        <v>84</v>
      </c>
      <c r="M32" s="87">
        <v>105759374</v>
      </c>
      <c r="N32" s="87">
        <v>546483699.23000002</v>
      </c>
    </row>
    <row r="33" spans="1:14" ht="12" customHeight="1">
      <c r="A33" s="82"/>
      <c r="B33" s="59" t="s">
        <v>124</v>
      </c>
      <c r="C33" s="83" t="s">
        <v>125</v>
      </c>
      <c r="D33" s="89">
        <v>1.92</v>
      </c>
      <c r="E33" s="89">
        <v>2.15</v>
      </c>
      <c r="F33" s="89">
        <v>1.92</v>
      </c>
      <c r="G33" s="89">
        <v>2.09</v>
      </c>
      <c r="H33" s="89">
        <v>1.95</v>
      </c>
      <c r="I33" s="89">
        <v>2.15</v>
      </c>
      <c r="J33" s="89">
        <v>1.95</v>
      </c>
      <c r="K33" s="84">
        <v>10.26</v>
      </c>
      <c r="L33" s="90">
        <v>13</v>
      </c>
      <c r="M33" s="87">
        <v>4139572</v>
      </c>
      <c r="N33" s="87">
        <v>8645635.4000000004</v>
      </c>
    </row>
    <row r="34" spans="1:14" ht="12" customHeight="1">
      <c r="A34" s="82"/>
      <c r="B34" s="59" t="s">
        <v>238</v>
      </c>
      <c r="C34" s="83" t="s">
        <v>239</v>
      </c>
      <c r="D34" s="89">
        <v>2.63</v>
      </c>
      <c r="E34" s="89">
        <v>2.63</v>
      </c>
      <c r="F34" s="89">
        <v>2.63</v>
      </c>
      <c r="G34" s="89">
        <v>2.63</v>
      </c>
      <c r="H34" s="89">
        <v>2.63</v>
      </c>
      <c r="I34" s="89">
        <v>2.63</v>
      </c>
      <c r="J34" s="89">
        <v>2.63</v>
      </c>
      <c r="K34" s="84">
        <v>0</v>
      </c>
      <c r="L34" s="90">
        <v>2</v>
      </c>
      <c r="M34" s="87">
        <v>6401</v>
      </c>
      <c r="N34" s="87">
        <v>16834.63</v>
      </c>
    </row>
    <row r="35" spans="1:14" ht="12" customHeight="1">
      <c r="A35" s="82"/>
      <c r="B35" s="59" t="s">
        <v>226</v>
      </c>
      <c r="C35" s="83" t="s">
        <v>227</v>
      </c>
      <c r="D35" s="89">
        <v>17</v>
      </c>
      <c r="E35" s="89">
        <v>17.75</v>
      </c>
      <c r="F35" s="89">
        <v>17</v>
      </c>
      <c r="G35" s="89">
        <v>17.73</v>
      </c>
      <c r="H35" s="89">
        <v>16.8</v>
      </c>
      <c r="I35" s="89">
        <v>17.5</v>
      </c>
      <c r="J35" s="89">
        <v>17</v>
      </c>
      <c r="K35" s="84">
        <v>2.94</v>
      </c>
      <c r="L35" s="90">
        <v>4</v>
      </c>
      <c r="M35" s="87">
        <v>52886</v>
      </c>
      <c r="N35" s="87">
        <v>937688</v>
      </c>
    </row>
    <row r="36" spans="1:14" ht="12" customHeight="1">
      <c r="A36" s="82"/>
      <c r="B36" s="59" t="s">
        <v>268</v>
      </c>
      <c r="C36" s="83" t="s">
        <v>269</v>
      </c>
      <c r="D36" s="89">
        <v>1.1399999999999999</v>
      </c>
      <c r="E36" s="89">
        <v>1.3</v>
      </c>
      <c r="F36" s="89">
        <v>1.1399999999999999</v>
      </c>
      <c r="G36" s="89">
        <v>1.24</v>
      </c>
      <c r="H36" s="89">
        <v>1.18</v>
      </c>
      <c r="I36" s="89">
        <v>1.24</v>
      </c>
      <c r="J36" s="89">
        <v>1.1399999999999999</v>
      </c>
      <c r="K36" s="84">
        <v>8.77</v>
      </c>
      <c r="L36" s="90">
        <v>24</v>
      </c>
      <c r="M36" s="87">
        <v>6883231</v>
      </c>
      <c r="N36" s="87">
        <v>8512490.3399999999</v>
      </c>
    </row>
    <row r="37" spans="1:14" ht="12" customHeight="1">
      <c r="A37" s="82"/>
      <c r="B37" s="59" t="s">
        <v>274</v>
      </c>
      <c r="C37" s="83" t="s">
        <v>275</v>
      </c>
      <c r="D37" s="89">
        <v>2.6</v>
      </c>
      <c r="E37" s="89">
        <v>2.62</v>
      </c>
      <c r="F37" s="89">
        <v>2.6</v>
      </c>
      <c r="G37" s="89">
        <v>2.6</v>
      </c>
      <c r="H37" s="89">
        <v>2.5499999999999998</v>
      </c>
      <c r="I37" s="89">
        <v>2.62</v>
      </c>
      <c r="J37" s="89">
        <v>2.5499999999999998</v>
      </c>
      <c r="K37" s="84">
        <v>2.75</v>
      </c>
      <c r="L37" s="90">
        <v>8</v>
      </c>
      <c r="M37" s="87">
        <v>1065823</v>
      </c>
      <c r="N37" s="87">
        <v>2771676.64</v>
      </c>
    </row>
    <row r="38" spans="1:14" ht="12" customHeight="1">
      <c r="A38" s="82"/>
      <c r="B38" s="59" t="s">
        <v>193</v>
      </c>
      <c r="C38" s="83" t="s">
        <v>192</v>
      </c>
      <c r="D38" s="89">
        <v>2.44</v>
      </c>
      <c r="E38" s="89">
        <v>2.44</v>
      </c>
      <c r="F38" s="89">
        <v>2.44</v>
      </c>
      <c r="G38" s="89">
        <v>2.44</v>
      </c>
      <c r="H38" s="89">
        <v>2.4500000000000002</v>
      </c>
      <c r="I38" s="89">
        <v>2.44</v>
      </c>
      <c r="J38" s="89">
        <v>2.44</v>
      </c>
      <c r="K38" s="84">
        <v>0</v>
      </c>
      <c r="L38" s="90">
        <v>17</v>
      </c>
      <c r="M38" s="87">
        <v>430951</v>
      </c>
      <c r="N38" s="87">
        <v>1051520.44</v>
      </c>
    </row>
    <row r="39" spans="1:14" ht="12" customHeight="1">
      <c r="A39" s="82"/>
      <c r="B39" s="59" t="s">
        <v>266</v>
      </c>
      <c r="C39" s="83" t="s">
        <v>267</v>
      </c>
      <c r="D39" s="89">
        <v>5.9</v>
      </c>
      <c r="E39" s="89">
        <v>6</v>
      </c>
      <c r="F39" s="89">
        <v>5.9</v>
      </c>
      <c r="G39" s="89">
        <v>5.91</v>
      </c>
      <c r="H39" s="89">
        <v>5.93</v>
      </c>
      <c r="I39" s="89">
        <v>5.9</v>
      </c>
      <c r="J39" s="89">
        <v>5.9</v>
      </c>
      <c r="K39" s="84">
        <v>0</v>
      </c>
      <c r="L39" s="90">
        <v>20</v>
      </c>
      <c r="M39" s="87">
        <v>2007815</v>
      </c>
      <c r="N39" s="87">
        <v>11863480</v>
      </c>
    </row>
    <row r="40" spans="1:14" ht="12" customHeight="1">
      <c r="A40" s="82"/>
      <c r="B40" s="201" t="s">
        <v>112</v>
      </c>
      <c r="C40" s="202"/>
      <c r="D40" s="198"/>
      <c r="E40" s="199"/>
      <c r="F40" s="199"/>
      <c r="G40" s="199"/>
      <c r="H40" s="199"/>
      <c r="I40" s="199"/>
      <c r="J40" s="199"/>
      <c r="K40" s="200"/>
      <c r="L40" s="91">
        <f>SUM(L32:L39)</f>
        <v>172</v>
      </c>
      <c r="M40" s="91">
        <f>SUM(M32:M39)</f>
        <v>120346053</v>
      </c>
      <c r="N40" s="91">
        <f>SUM(N32:N39)</f>
        <v>580283024.68000007</v>
      </c>
    </row>
    <row r="41" spans="1:14" ht="12" customHeight="1">
      <c r="A41" s="82"/>
      <c r="B41" s="195" t="s">
        <v>31</v>
      </c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7"/>
    </row>
    <row r="42" spans="1:14" ht="12" customHeight="1">
      <c r="A42" s="82"/>
      <c r="B42" s="59" t="s">
        <v>220</v>
      </c>
      <c r="C42" s="83" t="s">
        <v>221</v>
      </c>
      <c r="D42" s="89">
        <v>11.7</v>
      </c>
      <c r="E42" s="89">
        <v>11.7</v>
      </c>
      <c r="F42" s="89">
        <v>11.7</v>
      </c>
      <c r="G42" s="89">
        <v>11.7</v>
      </c>
      <c r="H42" s="89">
        <v>11.7</v>
      </c>
      <c r="I42" s="89">
        <v>11.7</v>
      </c>
      <c r="J42" s="89">
        <v>11.7</v>
      </c>
      <c r="K42" s="84">
        <v>0</v>
      </c>
      <c r="L42" s="90">
        <v>3</v>
      </c>
      <c r="M42" s="87">
        <v>4101</v>
      </c>
      <c r="N42" s="87">
        <v>47981.7</v>
      </c>
    </row>
    <row r="43" spans="1:14" ht="12" customHeight="1">
      <c r="A43" s="82"/>
      <c r="B43" s="59" t="s">
        <v>203</v>
      </c>
      <c r="C43" s="83" t="s">
        <v>204</v>
      </c>
      <c r="D43" s="89">
        <v>100</v>
      </c>
      <c r="E43" s="89">
        <v>100</v>
      </c>
      <c r="F43" s="89">
        <v>100</v>
      </c>
      <c r="G43" s="89">
        <v>100</v>
      </c>
      <c r="H43" s="89">
        <v>100</v>
      </c>
      <c r="I43" s="89">
        <v>100</v>
      </c>
      <c r="J43" s="89">
        <v>100</v>
      </c>
      <c r="K43" s="84">
        <v>0</v>
      </c>
      <c r="L43" s="90">
        <v>1</v>
      </c>
      <c r="M43" s="87">
        <v>105</v>
      </c>
      <c r="N43" s="87">
        <v>10500</v>
      </c>
    </row>
    <row r="44" spans="1:14" ht="12" customHeight="1">
      <c r="A44" s="82"/>
      <c r="B44" s="59" t="s">
        <v>173</v>
      </c>
      <c r="C44" s="83" t="s">
        <v>174</v>
      </c>
      <c r="D44" s="89">
        <v>8.6199999999999992</v>
      </c>
      <c r="E44" s="89">
        <v>9.91</v>
      </c>
      <c r="F44" s="89">
        <v>8.6199999999999992</v>
      </c>
      <c r="G44" s="89">
        <v>8.67</v>
      </c>
      <c r="H44" s="89">
        <v>8.6199999999999992</v>
      </c>
      <c r="I44" s="89">
        <v>9.91</v>
      </c>
      <c r="J44" s="89">
        <v>8.6199999999999992</v>
      </c>
      <c r="K44" s="84">
        <v>14.97</v>
      </c>
      <c r="L44" s="90">
        <v>6</v>
      </c>
      <c r="M44" s="87">
        <v>599727</v>
      </c>
      <c r="N44" s="87">
        <v>5199316.74</v>
      </c>
    </row>
    <row r="45" spans="1:14" ht="12" customHeight="1">
      <c r="A45" s="82"/>
      <c r="B45" s="236" t="s">
        <v>115</v>
      </c>
      <c r="C45" s="237"/>
      <c r="D45" s="233"/>
      <c r="E45" s="234"/>
      <c r="F45" s="234"/>
      <c r="G45" s="234"/>
      <c r="H45" s="234"/>
      <c r="I45" s="234"/>
      <c r="J45" s="234"/>
      <c r="K45" s="235"/>
      <c r="L45" s="90">
        <f>SUM(L42:L44)</f>
        <v>10</v>
      </c>
      <c r="M45" s="87">
        <f>SUM(M42:M44)</f>
        <v>603933</v>
      </c>
      <c r="N45" s="87">
        <f>SUM(N42:N44)</f>
        <v>5257798.4400000004</v>
      </c>
    </row>
    <row r="46" spans="1:14" ht="12" customHeight="1">
      <c r="A46" s="82"/>
      <c r="B46" s="208" t="s">
        <v>104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0"/>
    </row>
    <row r="47" spans="1:14" ht="12" customHeight="1">
      <c r="A47" s="82"/>
      <c r="B47" s="59" t="s">
        <v>305</v>
      </c>
      <c r="C47" s="83" t="s">
        <v>306</v>
      </c>
      <c r="D47" s="89">
        <v>6.31</v>
      </c>
      <c r="E47" s="89">
        <v>6.31</v>
      </c>
      <c r="F47" s="89">
        <v>6.31</v>
      </c>
      <c r="G47" s="89">
        <v>6.31</v>
      </c>
      <c r="H47" s="89">
        <v>5.49</v>
      </c>
      <c r="I47" s="89">
        <v>6.31</v>
      </c>
      <c r="J47" s="89">
        <v>5.49</v>
      </c>
      <c r="K47" s="84">
        <v>14.94</v>
      </c>
      <c r="L47" s="90">
        <v>1</v>
      </c>
      <c r="M47" s="87">
        <v>50000</v>
      </c>
      <c r="N47" s="87">
        <v>315500</v>
      </c>
    </row>
    <row r="48" spans="1:14" ht="12" customHeight="1">
      <c r="A48" s="82"/>
      <c r="B48" s="59" t="s">
        <v>183</v>
      </c>
      <c r="C48" s="83" t="s">
        <v>182</v>
      </c>
      <c r="D48" s="89">
        <v>11.5</v>
      </c>
      <c r="E48" s="89">
        <v>11.5</v>
      </c>
      <c r="F48" s="89">
        <v>11.5</v>
      </c>
      <c r="G48" s="89">
        <v>11.5</v>
      </c>
      <c r="H48" s="89">
        <v>11.1</v>
      </c>
      <c r="I48" s="89">
        <v>11.5</v>
      </c>
      <c r="J48" s="89">
        <v>11.1</v>
      </c>
      <c r="K48" s="84">
        <v>3.6</v>
      </c>
      <c r="L48" s="90">
        <v>1</v>
      </c>
      <c r="M48" s="87">
        <v>1000</v>
      </c>
      <c r="N48" s="87">
        <v>11500</v>
      </c>
    </row>
    <row r="49" spans="1:14" ht="12" customHeight="1">
      <c r="A49" s="82"/>
      <c r="B49" s="203" t="s">
        <v>304</v>
      </c>
      <c r="C49" s="204"/>
      <c r="D49" s="205"/>
      <c r="E49" s="206"/>
      <c r="F49" s="206"/>
      <c r="G49" s="206"/>
      <c r="H49" s="206"/>
      <c r="I49" s="206"/>
      <c r="J49" s="206"/>
      <c r="K49" s="207"/>
      <c r="L49" s="88">
        <f>SUM(L47:L48)</f>
        <v>2</v>
      </c>
      <c r="M49" s="86">
        <f>SUM(M47:M48)</f>
        <v>51000</v>
      </c>
      <c r="N49" s="62">
        <f>SUM(N47:N48)</f>
        <v>327000</v>
      </c>
    </row>
    <row r="50" spans="1:14" s="76" customFormat="1" ht="16.5" customHeight="1">
      <c r="B50" s="92" t="s">
        <v>32</v>
      </c>
      <c r="C50" s="219"/>
      <c r="D50" s="220"/>
      <c r="E50" s="220"/>
      <c r="F50" s="220"/>
      <c r="G50" s="220"/>
      <c r="H50" s="220"/>
      <c r="I50" s="220"/>
      <c r="J50" s="220"/>
      <c r="K50" s="221"/>
      <c r="L50" s="93">
        <f>L49+L45+L40+L30+L25+L21+L17</f>
        <v>847</v>
      </c>
      <c r="M50" s="93">
        <f t="shared" ref="M50:N50" si="0">M49+M45+M40+M30+M25+M21+M17</f>
        <v>1592066847</v>
      </c>
      <c r="N50" s="93">
        <f t="shared" si="0"/>
        <v>2397658570.2300005</v>
      </c>
    </row>
    <row r="51" spans="1:14" s="76" customFormat="1" ht="30" customHeight="1">
      <c r="A51" s="75"/>
      <c r="B51" s="222" t="s">
        <v>311</v>
      </c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4"/>
    </row>
    <row r="52" spans="1:14" s="76" customFormat="1" ht="45.75" customHeight="1">
      <c r="B52" s="77" t="s">
        <v>15</v>
      </c>
      <c r="C52" s="78" t="s">
        <v>20</v>
      </c>
      <c r="D52" s="78" t="s">
        <v>21</v>
      </c>
      <c r="E52" s="78" t="s">
        <v>22</v>
      </c>
      <c r="F52" s="78" t="s">
        <v>23</v>
      </c>
      <c r="G52" s="78" t="s">
        <v>24</v>
      </c>
      <c r="H52" s="78" t="s">
        <v>25</v>
      </c>
      <c r="I52" s="78" t="s">
        <v>19</v>
      </c>
      <c r="J52" s="78" t="s">
        <v>26</v>
      </c>
      <c r="K52" s="79" t="s">
        <v>27</v>
      </c>
      <c r="L52" s="80" t="s">
        <v>28</v>
      </c>
      <c r="M52" s="80" t="s">
        <v>18</v>
      </c>
      <c r="N52" s="81" t="s">
        <v>7</v>
      </c>
    </row>
    <row r="53" spans="1:14" s="76" customFormat="1" ht="12" customHeight="1">
      <c r="B53" s="195" t="s">
        <v>29</v>
      </c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7"/>
    </row>
    <row r="54" spans="1:14" ht="12" customHeight="1">
      <c r="A54" s="82"/>
      <c r="B54" s="59" t="s">
        <v>284</v>
      </c>
      <c r="C54" s="83" t="s">
        <v>285</v>
      </c>
      <c r="D54" s="89">
        <v>0.17</v>
      </c>
      <c r="E54" s="89">
        <v>0.17</v>
      </c>
      <c r="F54" s="89">
        <v>0.17</v>
      </c>
      <c r="G54" s="89">
        <v>0.17</v>
      </c>
      <c r="H54" s="89">
        <v>0.18</v>
      </c>
      <c r="I54" s="60">
        <v>0.17</v>
      </c>
      <c r="J54" s="60">
        <v>0.17</v>
      </c>
      <c r="K54" s="84">
        <v>0</v>
      </c>
      <c r="L54" s="85">
        <v>2</v>
      </c>
      <c r="M54" s="62">
        <v>4643</v>
      </c>
      <c r="N54" s="62">
        <v>789.31</v>
      </c>
    </row>
    <row r="55" spans="1:14" ht="12" customHeight="1">
      <c r="A55" s="82"/>
      <c r="B55" s="59" t="s">
        <v>134</v>
      </c>
      <c r="C55" s="83" t="s">
        <v>135</v>
      </c>
      <c r="D55" s="89">
        <v>0.18</v>
      </c>
      <c r="E55" s="89">
        <v>0.18</v>
      </c>
      <c r="F55" s="89">
        <v>0.18</v>
      </c>
      <c r="G55" s="89">
        <v>0.18</v>
      </c>
      <c r="H55" s="89">
        <v>0.21</v>
      </c>
      <c r="I55" s="60">
        <v>0.18</v>
      </c>
      <c r="J55" s="60">
        <v>0.21</v>
      </c>
      <c r="K55" s="84">
        <v>-14.29</v>
      </c>
      <c r="L55" s="85">
        <v>1</v>
      </c>
      <c r="M55" s="62">
        <v>1000000</v>
      </c>
      <c r="N55" s="62">
        <v>180000</v>
      </c>
    </row>
    <row r="56" spans="1:14" ht="12" customHeight="1">
      <c r="A56" s="82"/>
      <c r="B56" s="59" t="s">
        <v>286</v>
      </c>
      <c r="C56" s="83" t="s">
        <v>287</v>
      </c>
      <c r="D56" s="89">
        <v>0.68</v>
      </c>
      <c r="E56" s="89">
        <v>0.68</v>
      </c>
      <c r="F56" s="89">
        <v>0.67</v>
      </c>
      <c r="G56" s="89">
        <v>0.67</v>
      </c>
      <c r="H56" s="89">
        <v>0.68</v>
      </c>
      <c r="I56" s="60">
        <v>0.68</v>
      </c>
      <c r="J56" s="60">
        <v>0.68</v>
      </c>
      <c r="K56" s="84">
        <v>0</v>
      </c>
      <c r="L56" s="85">
        <v>7</v>
      </c>
      <c r="M56" s="62">
        <v>4295462</v>
      </c>
      <c r="N56" s="62">
        <v>2889248.04</v>
      </c>
    </row>
    <row r="57" spans="1:14" s="76" customFormat="1" ht="12" customHeight="1">
      <c r="B57" s="238" t="s">
        <v>110</v>
      </c>
      <c r="C57" s="239"/>
      <c r="D57" s="198"/>
      <c r="E57" s="199"/>
      <c r="F57" s="199"/>
      <c r="G57" s="199"/>
      <c r="H57" s="199"/>
      <c r="I57" s="199"/>
      <c r="J57" s="199"/>
      <c r="K57" s="200"/>
      <c r="L57" s="86">
        <f>SUM(L54:L56)</f>
        <v>10</v>
      </c>
      <c r="M57" s="86">
        <f>SUM(M54:M56)</f>
        <v>5300105</v>
      </c>
      <c r="N57" s="87">
        <f>SUM(N54:N56)</f>
        <v>3070037.35</v>
      </c>
    </row>
    <row r="58" spans="1:14" s="76" customFormat="1" ht="12" customHeight="1">
      <c r="B58" s="195" t="s">
        <v>102</v>
      </c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7"/>
    </row>
    <row r="59" spans="1:14" s="76" customFormat="1" ht="12" customHeight="1">
      <c r="B59" s="59" t="s">
        <v>33</v>
      </c>
      <c r="C59" s="83" t="s">
        <v>34</v>
      </c>
      <c r="D59" s="89">
        <v>1.56</v>
      </c>
      <c r="E59" s="89">
        <v>1.8</v>
      </c>
      <c r="F59" s="89">
        <v>1.56</v>
      </c>
      <c r="G59" s="89">
        <v>1.76</v>
      </c>
      <c r="H59" s="89">
        <v>1.5</v>
      </c>
      <c r="I59" s="89">
        <v>1.8</v>
      </c>
      <c r="J59" s="89">
        <v>1.5</v>
      </c>
      <c r="K59" s="71">
        <v>20</v>
      </c>
      <c r="L59" s="112">
        <v>10</v>
      </c>
      <c r="M59" s="87">
        <v>1634982</v>
      </c>
      <c r="N59" s="87">
        <v>2869654.4</v>
      </c>
    </row>
    <row r="60" spans="1:14" s="76" customFormat="1" ht="12" customHeight="1">
      <c r="B60" s="203" t="s">
        <v>111</v>
      </c>
      <c r="C60" s="204"/>
      <c r="D60" s="198"/>
      <c r="E60" s="199"/>
      <c r="F60" s="199"/>
      <c r="G60" s="199"/>
      <c r="H60" s="199"/>
      <c r="I60" s="199"/>
      <c r="J60" s="199"/>
      <c r="K60" s="200"/>
      <c r="L60" s="91">
        <f>SUM(L59)</f>
        <v>10</v>
      </c>
      <c r="M60" s="91">
        <f>SUM(M59)</f>
        <v>1634982</v>
      </c>
      <c r="N60" s="91">
        <f>SUM(N59)</f>
        <v>2869654.4</v>
      </c>
    </row>
    <row r="61" spans="1:14" ht="12" customHeight="1">
      <c r="A61" s="82"/>
      <c r="B61" s="195" t="s">
        <v>103</v>
      </c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7"/>
    </row>
    <row r="62" spans="1:14" ht="12" customHeight="1">
      <c r="A62" s="82"/>
      <c r="B62" s="59" t="s">
        <v>35</v>
      </c>
      <c r="C62" s="83" t="s">
        <v>36</v>
      </c>
      <c r="D62" s="89">
        <v>3.44</v>
      </c>
      <c r="E62" s="89">
        <v>3.52</v>
      </c>
      <c r="F62" s="89">
        <v>3.44</v>
      </c>
      <c r="G62" s="89">
        <v>3.49</v>
      </c>
      <c r="H62" s="89">
        <v>3.4</v>
      </c>
      <c r="I62" s="60">
        <v>3.48</v>
      </c>
      <c r="J62" s="60">
        <v>3.44</v>
      </c>
      <c r="K62" s="84">
        <v>1.1599999999999999</v>
      </c>
      <c r="L62" s="85">
        <v>33</v>
      </c>
      <c r="M62" s="62">
        <v>3009214</v>
      </c>
      <c r="N62" s="62">
        <v>10494673.960000001</v>
      </c>
    </row>
    <row r="63" spans="1:14" ht="12" customHeight="1">
      <c r="A63" s="82"/>
      <c r="B63" s="238" t="s">
        <v>112</v>
      </c>
      <c r="C63" s="239"/>
      <c r="D63" s="198"/>
      <c r="E63" s="199"/>
      <c r="F63" s="199"/>
      <c r="G63" s="199"/>
      <c r="H63" s="199"/>
      <c r="I63" s="199"/>
      <c r="J63" s="199"/>
      <c r="K63" s="200"/>
      <c r="L63" s="91">
        <f>SUM(L62)</f>
        <v>33</v>
      </c>
      <c r="M63" s="91">
        <f>SUM(M62)</f>
        <v>3009214</v>
      </c>
      <c r="N63" s="91">
        <f>SUM(N62)</f>
        <v>10494673.960000001</v>
      </c>
    </row>
    <row r="64" spans="1:14" s="76" customFormat="1" ht="16.5" customHeight="1">
      <c r="B64" s="92" t="s">
        <v>188</v>
      </c>
      <c r="C64" s="219"/>
      <c r="D64" s="220"/>
      <c r="E64" s="220"/>
      <c r="F64" s="220"/>
      <c r="G64" s="220"/>
      <c r="H64" s="220"/>
      <c r="I64" s="220"/>
      <c r="J64" s="220"/>
      <c r="K64" s="221"/>
      <c r="L64" s="93">
        <f>L63+L60+L57</f>
        <v>53</v>
      </c>
      <c r="M64" s="93">
        <f t="shared" ref="M64:N64" si="1">M63+M60+M57</f>
        <v>9944301</v>
      </c>
      <c r="N64" s="93">
        <f t="shared" si="1"/>
        <v>16434365.710000001</v>
      </c>
    </row>
    <row r="65" spans="1:14" s="76" customFormat="1" ht="30" customHeight="1">
      <c r="A65" s="75"/>
      <c r="B65" s="222" t="s">
        <v>312</v>
      </c>
      <c r="C65" s="223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4"/>
    </row>
    <row r="66" spans="1:14" s="76" customFormat="1" ht="41.25" customHeight="1">
      <c r="B66" s="77" t="s">
        <v>15</v>
      </c>
      <c r="C66" s="78" t="s">
        <v>20</v>
      </c>
      <c r="D66" s="78" t="s">
        <v>21</v>
      </c>
      <c r="E66" s="78" t="s">
        <v>22</v>
      </c>
      <c r="F66" s="78" t="s">
        <v>23</v>
      </c>
      <c r="G66" s="78" t="s">
        <v>24</v>
      </c>
      <c r="H66" s="78" t="s">
        <v>25</v>
      </c>
      <c r="I66" s="78" t="s">
        <v>19</v>
      </c>
      <c r="J66" s="78" t="s">
        <v>26</v>
      </c>
      <c r="K66" s="79" t="s">
        <v>27</v>
      </c>
      <c r="L66" s="80" t="s">
        <v>28</v>
      </c>
      <c r="M66" s="80" t="s">
        <v>18</v>
      </c>
      <c r="N66" s="81" t="s">
        <v>7</v>
      </c>
    </row>
    <row r="67" spans="1:14" ht="12" customHeight="1">
      <c r="A67" s="82"/>
      <c r="B67" s="195" t="s">
        <v>29</v>
      </c>
      <c r="C67" s="196"/>
      <c r="D67" s="196"/>
      <c r="E67" s="196"/>
      <c r="F67" s="196"/>
      <c r="G67" s="196"/>
      <c r="H67" s="196"/>
      <c r="I67" s="196"/>
      <c r="J67" s="196"/>
      <c r="K67" s="196"/>
      <c r="L67" s="196"/>
      <c r="M67" s="196"/>
      <c r="N67" s="197"/>
    </row>
    <row r="68" spans="1:14" ht="12" customHeight="1">
      <c r="A68" s="82"/>
      <c r="B68" s="59" t="s">
        <v>232</v>
      </c>
      <c r="C68" s="83" t="s">
        <v>233</v>
      </c>
      <c r="D68" s="95">
        <v>0.12</v>
      </c>
      <c r="E68" s="95">
        <v>0.12</v>
      </c>
      <c r="F68" s="95">
        <v>0.11</v>
      </c>
      <c r="G68" s="95">
        <v>0.11</v>
      </c>
      <c r="H68" s="95">
        <v>0.11</v>
      </c>
      <c r="I68" s="95">
        <v>0.12</v>
      </c>
      <c r="J68" s="95">
        <v>0.11</v>
      </c>
      <c r="K68" s="96">
        <v>9.09</v>
      </c>
      <c r="L68" s="97">
        <v>28</v>
      </c>
      <c r="M68" s="98">
        <v>13664181</v>
      </c>
      <c r="N68" s="98">
        <v>1532201.72</v>
      </c>
    </row>
    <row r="69" spans="1:14" s="76" customFormat="1" ht="12" customHeight="1">
      <c r="B69" s="238" t="s">
        <v>110</v>
      </c>
      <c r="C69" s="239"/>
      <c r="D69" s="198"/>
      <c r="E69" s="199"/>
      <c r="F69" s="199"/>
      <c r="G69" s="199"/>
      <c r="H69" s="199"/>
      <c r="I69" s="199"/>
      <c r="J69" s="199"/>
      <c r="K69" s="200"/>
      <c r="L69" s="86">
        <f>SUM(L68)</f>
        <v>28</v>
      </c>
      <c r="M69" s="86">
        <f>SUM(M68)</f>
        <v>13664181</v>
      </c>
      <c r="N69" s="87">
        <f>SUM(N68)</f>
        <v>1532201.72</v>
      </c>
    </row>
    <row r="70" spans="1:14" ht="12" customHeight="1">
      <c r="A70" s="82"/>
      <c r="B70" s="195" t="s">
        <v>102</v>
      </c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196"/>
      <c r="N70" s="197"/>
    </row>
    <row r="71" spans="1:14" ht="12" customHeight="1">
      <c r="A71" s="82"/>
      <c r="B71" s="59" t="s">
        <v>105</v>
      </c>
      <c r="C71" s="83" t="s">
        <v>42</v>
      </c>
      <c r="D71" s="89">
        <v>2.06</v>
      </c>
      <c r="E71" s="89">
        <v>2.06</v>
      </c>
      <c r="F71" s="89">
        <v>2.06</v>
      </c>
      <c r="G71" s="89">
        <v>2.06</v>
      </c>
      <c r="H71" s="89">
        <v>2.0499999999999998</v>
      </c>
      <c r="I71" s="89">
        <v>2.06</v>
      </c>
      <c r="J71" s="89">
        <v>2.0499999999999998</v>
      </c>
      <c r="K71" s="71">
        <v>0.49</v>
      </c>
      <c r="L71" s="112">
        <v>6</v>
      </c>
      <c r="M71" s="87">
        <v>140925</v>
      </c>
      <c r="N71" s="87">
        <v>290305.5</v>
      </c>
    </row>
    <row r="72" spans="1:14" ht="12" customHeight="1">
      <c r="A72" s="82"/>
      <c r="B72" s="203" t="s">
        <v>111</v>
      </c>
      <c r="C72" s="204"/>
      <c r="D72" s="198"/>
      <c r="E72" s="199"/>
      <c r="F72" s="199"/>
      <c r="G72" s="199"/>
      <c r="H72" s="199"/>
      <c r="I72" s="199"/>
      <c r="J72" s="199"/>
      <c r="K72" s="200"/>
      <c r="L72" s="91">
        <f>SUM(L71)</f>
        <v>6</v>
      </c>
      <c r="M72" s="91">
        <f>SUM(M71)</f>
        <v>140925</v>
      </c>
      <c r="N72" s="91">
        <f>SUM(N71)</f>
        <v>290305.5</v>
      </c>
    </row>
    <row r="73" spans="1:14" ht="12" customHeight="1">
      <c r="A73" s="82"/>
      <c r="B73" s="195" t="s">
        <v>103</v>
      </c>
      <c r="C73" s="196"/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7"/>
    </row>
    <row r="74" spans="1:14" ht="12" customHeight="1">
      <c r="A74" s="82"/>
      <c r="B74" s="59" t="s">
        <v>143</v>
      </c>
      <c r="C74" s="83" t="s">
        <v>144</v>
      </c>
      <c r="D74" s="89">
        <v>2.13</v>
      </c>
      <c r="E74" s="89">
        <v>2.13</v>
      </c>
      <c r="F74" s="89">
        <v>2.0499999999999998</v>
      </c>
      <c r="G74" s="89">
        <v>2.08</v>
      </c>
      <c r="H74" s="89">
        <v>2.04</v>
      </c>
      <c r="I74" s="89">
        <v>2.0499999999999998</v>
      </c>
      <c r="J74" s="89">
        <v>2.0299999999999998</v>
      </c>
      <c r="K74" s="71">
        <v>0.99</v>
      </c>
      <c r="L74" s="112">
        <v>7</v>
      </c>
      <c r="M74" s="87">
        <v>1021000</v>
      </c>
      <c r="N74" s="87">
        <v>2127056.48</v>
      </c>
    </row>
    <row r="75" spans="1:14" ht="12" customHeight="1">
      <c r="A75" s="82"/>
      <c r="B75" s="59" t="s">
        <v>236</v>
      </c>
      <c r="C75" s="83" t="s">
        <v>237</v>
      </c>
      <c r="D75" s="89">
        <v>1.84</v>
      </c>
      <c r="E75" s="89">
        <v>1.84</v>
      </c>
      <c r="F75" s="89">
        <v>1.84</v>
      </c>
      <c r="G75" s="89">
        <v>1.84</v>
      </c>
      <c r="H75" s="89">
        <v>1.81</v>
      </c>
      <c r="I75" s="89">
        <v>1.84</v>
      </c>
      <c r="J75" s="89">
        <v>1.84</v>
      </c>
      <c r="K75" s="71">
        <v>0</v>
      </c>
      <c r="L75" s="112">
        <v>1</v>
      </c>
      <c r="M75" s="87">
        <v>500000</v>
      </c>
      <c r="N75" s="87">
        <v>920000</v>
      </c>
    </row>
    <row r="76" spans="1:14" ht="12" customHeight="1">
      <c r="A76" s="82"/>
      <c r="B76" s="59" t="s">
        <v>141</v>
      </c>
      <c r="C76" s="83" t="s">
        <v>142</v>
      </c>
      <c r="D76" s="89">
        <v>0.72</v>
      </c>
      <c r="E76" s="89">
        <v>0.75</v>
      </c>
      <c r="F76" s="89">
        <v>0.72</v>
      </c>
      <c r="G76" s="89">
        <v>0.75</v>
      </c>
      <c r="H76" s="89">
        <v>0.72</v>
      </c>
      <c r="I76" s="89">
        <v>0.75</v>
      </c>
      <c r="J76" s="89">
        <v>0.72</v>
      </c>
      <c r="K76" s="71">
        <v>4.17</v>
      </c>
      <c r="L76" s="90">
        <v>5</v>
      </c>
      <c r="M76" s="87">
        <v>1690780</v>
      </c>
      <c r="N76" s="87">
        <v>1266861.6000000001</v>
      </c>
    </row>
    <row r="77" spans="1:14" ht="12" customHeight="1">
      <c r="A77" s="82"/>
      <c r="B77" s="59" t="s">
        <v>106</v>
      </c>
      <c r="C77" s="83" t="s">
        <v>88</v>
      </c>
      <c r="D77" s="89">
        <v>1.98</v>
      </c>
      <c r="E77" s="89">
        <v>2</v>
      </c>
      <c r="F77" s="89">
        <v>1.95</v>
      </c>
      <c r="G77" s="89">
        <v>1.98</v>
      </c>
      <c r="H77" s="89">
        <v>1.99</v>
      </c>
      <c r="I77" s="89">
        <v>2</v>
      </c>
      <c r="J77" s="89">
        <v>1.98</v>
      </c>
      <c r="K77" s="71">
        <v>1.01</v>
      </c>
      <c r="L77" s="90">
        <v>16</v>
      </c>
      <c r="M77" s="87">
        <v>5930000</v>
      </c>
      <c r="N77" s="87">
        <v>11731400</v>
      </c>
    </row>
    <row r="78" spans="1:14" ht="12" customHeight="1">
      <c r="A78" s="82"/>
      <c r="B78" s="59" t="s">
        <v>38</v>
      </c>
      <c r="C78" s="83" t="s">
        <v>39</v>
      </c>
      <c r="D78" s="89">
        <v>1.2</v>
      </c>
      <c r="E78" s="89">
        <v>1.2</v>
      </c>
      <c r="F78" s="89">
        <v>1.19</v>
      </c>
      <c r="G78" s="89">
        <v>1.19</v>
      </c>
      <c r="H78" s="89">
        <v>1.2</v>
      </c>
      <c r="I78" s="89">
        <v>1.19</v>
      </c>
      <c r="J78" s="89">
        <v>1.2</v>
      </c>
      <c r="K78" s="71">
        <v>-0.83</v>
      </c>
      <c r="L78" s="112">
        <v>10</v>
      </c>
      <c r="M78" s="87">
        <v>5902241</v>
      </c>
      <c r="N78" s="87">
        <v>7025886.79</v>
      </c>
    </row>
    <row r="79" spans="1:14" ht="12" customHeight="1">
      <c r="A79" s="82"/>
      <c r="B79" s="201" t="s">
        <v>112</v>
      </c>
      <c r="C79" s="202"/>
      <c r="D79" s="198"/>
      <c r="E79" s="199"/>
      <c r="F79" s="199"/>
      <c r="G79" s="199"/>
      <c r="H79" s="199"/>
      <c r="I79" s="199"/>
      <c r="J79" s="199"/>
      <c r="K79" s="200"/>
      <c r="L79" s="91">
        <f>SUM(L74:L78)</f>
        <v>39</v>
      </c>
      <c r="M79" s="91">
        <f>SUM(M74:M78)</f>
        <v>15044021</v>
      </c>
      <c r="N79" s="91">
        <f>SUM(N74:N78)</f>
        <v>23071204.870000001</v>
      </c>
    </row>
    <row r="80" spans="1:14" ht="12" customHeight="1">
      <c r="A80" s="82"/>
      <c r="B80" s="225" t="s">
        <v>31</v>
      </c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7"/>
    </row>
    <row r="81" spans="1:14" ht="12" customHeight="1">
      <c r="A81" s="82"/>
      <c r="B81" s="59" t="s">
        <v>292</v>
      </c>
      <c r="C81" s="83" t="s">
        <v>293</v>
      </c>
      <c r="D81" s="89">
        <v>10.6</v>
      </c>
      <c r="E81" s="95">
        <v>10.6</v>
      </c>
      <c r="F81" s="95">
        <v>10.6</v>
      </c>
      <c r="G81" s="95">
        <v>10.6</v>
      </c>
      <c r="H81" s="95">
        <v>10.6</v>
      </c>
      <c r="I81" s="95">
        <v>10.6</v>
      </c>
      <c r="J81" s="95">
        <v>10.6</v>
      </c>
      <c r="K81" s="96">
        <v>0</v>
      </c>
      <c r="L81" s="97">
        <v>2</v>
      </c>
      <c r="M81" s="98">
        <v>1200</v>
      </c>
      <c r="N81" s="98">
        <v>12720</v>
      </c>
    </row>
    <row r="82" spans="1:14" ht="12" customHeight="1">
      <c r="A82" s="82"/>
      <c r="B82" s="59" t="s">
        <v>191</v>
      </c>
      <c r="C82" s="83" t="s">
        <v>145</v>
      </c>
      <c r="D82" s="89">
        <v>28.87</v>
      </c>
      <c r="E82" s="95">
        <v>29.6</v>
      </c>
      <c r="F82" s="95">
        <v>28.2</v>
      </c>
      <c r="G82" s="95">
        <v>28.64</v>
      </c>
      <c r="H82" s="95">
        <v>28.87</v>
      </c>
      <c r="I82" s="95">
        <v>28.2</v>
      </c>
      <c r="J82" s="95">
        <v>28.87</v>
      </c>
      <c r="K82" s="96">
        <v>-2.3199999999999998</v>
      </c>
      <c r="L82" s="97">
        <v>21</v>
      </c>
      <c r="M82" s="98">
        <v>518752</v>
      </c>
      <c r="N82" s="98">
        <v>14859400.609999999</v>
      </c>
    </row>
    <row r="83" spans="1:14" ht="12" customHeight="1">
      <c r="A83" s="82"/>
      <c r="B83" s="228" t="s">
        <v>115</v>
      </c>
      <c r="C83" s="229"/>
      <c r="D83" s="230"/>
      <c r="E83" s="231"/>
      <c r="F83" s="231"/>
      <c r="G83" s="231"/>
      <c r="H83" s="231"/>
      <c r="I83" s="231"/>
      <c r="J83" s="231"/>
      <c r="K83" s="232"/>
      <c r="L83" s="91">
        <f>SUM(L81:L82)</f>
        <v>23</v>
      </c>
      <c r="M83" s="91">
        <f>SUM(M81:M82)</f>
        <v>519952</v>
      </c>
      <c r="N83" s="91">
        <f>SUM(N81:N82)</f>
        <v>14872120.609999999</v>
      </c>
    </row>
    <row r="84" spans="1:14" ht="12" customHeight="1">
      <c r="A84" s="82"/>
      <c r="B84" s="208" t="s">
        <v>104</v>
      </c>
      <c r="C84" s="209"/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10"/>
    </row>
    <row r="85" spans="1:14" ht="12" customHeight="1">
      <c r="A85" s="82"/>
      <c r="B85" s="59" t="s">
        <v>107</v>
      </c>
      <c r="C85" s="83" t="s">
        <v>43</v>
      </c>
      <c r="D85" s="89">
        <v>0.4</v>
      </c>
      <c r="E85" s="89">
        <v>0.4</v>
      </c>
      <c r="F85" s="89">
        <v>0.4</v>
      </c>
      <c r="G85" s="89">
        <v>0.4</v>
      </c>
      <c r="H85" s="89">
        <v>0.4</v>
      </c>
      <c r="I85" s="89">
        <v>0.4</v>
      </c>
      <c r="J85" s="89">
        <v>0.4</v>
      </c>
      <c r="K85" s="84">
        <v>0</v>
      </c>
      <c r="L85" s="90">
        <v>2</v>
      </c>
      <c r="M85" s="87">
        <v>110000</v>
      </c>
      <c r="N85" s="87">
        <v>44000</v>
      </c>
    </row>
    <row r="86" spans="1:14" ht="12" customHeight="1">
      <c r="A86" s="82"/>
      <c r="B86" s="203" t="s">
        <v>304</v>
      </c>
      <c r="C86" s="204"/>
      <c r="D86" s="205"/>
      <c r="E86" s="206"/>
      <c r="F86" s="206"/>
      <c r="G86" s="206"/>
      <c r="H86" s="206"/>
      <c r="I86" s="206"/>
      <c r="J86" s="206"/>
      <c r="K86" s="207"/>
      <c r="L86" s="88">
        <f>SUM(L85)</f>
        <v>2</v>
      </c>
      <c r="M86" s="86">
        <f>SUM(M85)</f>
        <v>110000</v>
      </c>
      <c r="N86" s="62">
        <f>SUM(N85)</f>
        <v>44000</v>
      </c>
    </row>
    <row r="87" spans="1:14" s="76" customFormat="1" ht="15.75" customHeight="1">
      <c r="B87" s="92" t="s">
        <v>86</v>
      </c>
      <c r="C87" s="219"/>
      <c r="D87" s="220"/>
      <c r="E87" s="220"/>
      <c r="F87" s="220"/>
      <c r="G87" s="220"/>
      <c r="H87" s="220"/>
      <c r="I87" s="220"/>
      <c r="J87" s="220"/>
      <c r="K87" s="221"/>
      <c r="L87" s="93">
        <f>L86+L83+L79+L72+L69</f>
        <v>98</v>
      </c>
      <c r="M87" s="93">
        <f t="shared" ref="M87:N87" si="2">M86+M83+M79+M72+M69</f>
        <v>29479079</v>
      </c>
      <c r="N87" s="93">
        <f t="shared" si="2"/>
        <v>39809832.700000003</v>
      </c>
    </row>
    <row r="88" spans="1:14" s="76" customFormat="1" ht="15.75" customHeight="1">
      <c r="B88" s="92" t="s">
        <v>40</v>
      </c>
      <c r="C88" s="219"/>
      <c r="D88" s="220"/>
      <c r="E88" s="220"/>
      <c r="F88" s="220"/>
      <c r="G88" s="220"/>
      <c r="H88" s="220"/>
      <c r="I88" s="220"/>
      <c r="J88" s="220"/>
      <c r="K88" s="221"/>
      <c r="L88" s="93">
        <f>L87+L64+L50</f>
        <v>998</v>
      </c>
      <c r="M88" s="93">
        <f t="shared" ref="M88:N88" si="3">M87+M64+M50</f>
        <v>1631490227</v>
      </c>
      <c r="N88" s="93">
        <f t="shared" si="3"/>
        <v>2453902768.6400003</v>
      </c>
    </row>
    <row r="89" spans="1:14" ht="12.95" customHeight="1">
      <c r="A89" s="82"/>
      <c r="N89" s="102"/>
    </row>
    <row r="90" spans="1:14" s="76" customFormat="1" ht="18.75" customHeight="1">
      <c r="B90" s="82"/>
      <c r="C90" s="99"/>
      <c r="D90" s="82"/>
      <c r="E90" s="82"/>
      <c r="F90" s="82"/>
      <c r="G90" s="82"/>
      <c r="H90" s="82"/>
      <c r="I90" s="82"/>
      <c r="J90" s="100"/>
      <c r="K90" s="101"/>
      <c r="L90" s="102"/>
      <c r="M90" s="102"/>
      <c r="N90" s="103"/>
    </row>
    <row r="91" spans="1:14" s="76" customFormat="1" ht="18.75" customHeight="1">
      <c r="B91" s="82"/>
      <c r="C91" s="99"/>
      <c r="D91" s="82"/>
      <c r="E91" s="82"/>
      <c r="F91" s="82"/>
      <c r="G91" s="82"/>
      <c r="H91" s="82"/>
      <c r="I91" s="82"/>
      <c r="J91" s="100"/>
      <c r="K91" s="101"/>
      <c r="L91" s="102"/>
      <c r="M91" s="102"/>
      <c r="N91" s="103"/>
    </row>
    <row r="92" spans="1:14" ht="12.95" customHeight="1">
      <c r="A92" s="82"/>
    </row>
  </sheetData>
  <mergeCells count="52">
    <mergeCell ref="B58:N58"/>
    <mergeCell ref="B60:C60"/>
    <mergeCell ref="D60:K60"/>
    <mergeCell ref="B61:N61"/>
    <mergeCell ref="B69:C69"/>
    <mergeCell ref="D69:K69"/>
    <mergeCell ref="C64:K64"/>
    <mergeCell ref="B63:C63"/>
    <mergeCell ref="D63:K63"/>
    <mergeCell ref="D45:K45"/>
    <mergeCell ref="B45:C45"/>
    <mergeCell ref="B53:N53"/>
    <mergeCell ref="B57:C57"/>
    <mergeCell ref="D57:K57"/>
    <mergeCell ref="C50:K50"/>
    <mergeCell ref="B51:N51"/>
    <mergeCell ref="B46:N46"/>
    <mergeCell ref="B49:C49"/>
    <mergeCell ref="D49:K49"/>
    <mergeCell ref="C88:K88"/>
    <mergeCell ref="B65:N65"/>
    <mergeCell ref="C87:K87"/>
    <mergeCell ref="B80:N80"/>
    <mergeCell ref="B83:C83"/>
    <mergeCell ref="D83:K83"/>
    <mergeCell ref="B70:N70"/>
    <mergeCell ref="B72:C72"/>
    <mergeCell ref="D72:K72"/>
    <mergeCell ref="B73:N73"/>
    <mergeCell ref="B79:C79"/>
    <mergeCell ref="D79:K79"/>
    <mergeCell ref="B67:N67"/>
    <mergeCell ref="B84:N84"/>
    <mergeCell ref="B86:C86"/>
    <mergeCell ref="D86:K86"/>
    <mergeCell ref="B1:N1"/>
    <mergeCell ref="B3:N3"/>
    <mergeCell ref="B17:C17"/>
    <mergeCell ref="D17:K17"/>
    <mergeCell ref="B18:N18"/>
    <mergeCell ref="B31:N31"/>
    <mergeCell ref="D40:K40"/>
    <mergeCell ref="B40:C40"/>
    <mergeCell ref="B41:N41"/>
    <mergeCell ref="B21:C21"/>
    <mergeCell ref="D21:K21"/>
    <mergeCell ref="B26:N26"/>
    <mergeCell ref="B30:C30"/>
    <mergeCell ref="D30:K30"/>
    <mergeCell ref="B25:C25"/>
    <mergeCell ref="D25:K25"/>
    <mergeCell ref="B22:N22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5"/>
  <sheetViews>
    <sheetView zoomScale="136" zoomScaleNormal="136" workbookViewId="0">
      <selection activeCell="A56" sqref="A56:XFD56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194" t="s">
        <v>313</v>
      </c>
      <c r="B1" s="194"/>
      <c r="C1" s="194"/>
      <c r="D1" s="194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40" t="s">
        <v>29</v>
      </c>
      <c r="B3" s="241"/>
      <c r="C3" s="241"/>
      <c r="D3" s="242"/>
    </row>
    <row r="4" spans="1:4" ht="14.1" customHeight="1">
      <c r="A4" s="59" t="s">
        <v>201</v>
      </c>
      <c r="B4" s="83" t="s">
        <v>202</v>
      </c>
      <c r="C4" s="60">
        <v>1.05</v>
      </c>
      <c r="D4" s="89">
        <v>1.05</v>
      </c>
    </row>
    <row r="5" spans="1:4" ht="14.1" customHeight="1">
      <c r="A5" s="59" t="s">
        <v>256</v>
      </c>
      <c r="B5" s="83" t="s">
        <v>257</v>
      </c>
      <c r="C5" s="60">
        <v>2.2000000000000002</v>
      </c>
      <c r="D5" s="60">
        <v>2.2000000000000002</v>
      </c>
    </row>
    <row r="6" spans="1:4" ht="14.1" customHeight="1">
      <c r="A6" s="59" t="s">
        <v>117</v>
      </c>
      <c r="B6" s="83" t="s">
        <v>118</v>
      </c>
      <c r="C6" s="60">
        <v>0.41</v>
      </c>
      <c r="D6" s="60">
        <v>0.41</v>
      </c>
    </row>
    <row r="7" spans="1:4" ht="14.1" customHeight="1">
      <c r="A7" s="243" t="s">
        <v>119</v>
      </c>
      <c r="B7" s="244" t="s">
        <v>119</v>
      </c>
      <c r="C7" s="244"/>
      <c r="D7" s="245"/>
    </row>
    <row r="8" spans="1:4" ht="14.1" customHeight="1">
      <c r="A8" s="59" t="s">
        <v>190</v>
      </c>
      <c r="B8" s="83" t="s">
        <v>189</v>
      </c>
      <c r="C8" s="89">
        <v>0.78</v>
      </c>
      <c r="D8" s="89">
        <v>0.78</v>
      </c>
    </row>
    <row r="9" spans="1:4" ht="14.1" customHeight="1">
      <c r="A9" s="243" t="s">
        <v>102</v>
      </c>
      <c r="B9" s="244"/>
      <c r="C9" s="244"/>
      <c r="D9" s="245"/>
    </row>
    <row r="10" spans="1:4" ht="14.1" customHeight="1">
      <c r="A10" s="59" t="s">
        <v>288</v>
      </c>
      <c r="B10" s="83" t="s">
        <v>289</v>
      </c>
      <c r="C10" s="89">
        <v>0.9</v>
      </c>
      <c r="D10" s="89">
        <v>0.9</v>
      </c>
    </row>
    <row r="11" spans="1:4" ht="14.1" customHeight="1">
      <c r="A11" s="59" t="s">
        <v>121</v>
      </c>
      <c r="B11" s="83" t="s">
        <v>120</v>
      </c>
      <c r="C11" s="89">
        <v>7.1</v>
      </c>
      <c r="D11" s="89">
        <v>7.1</v>
      </c>
    </row>
    <row r="12" spans="1:4" ht="14.1" customHeight="1">
      <c r="A12" s="59" t="s">
        <v>264</v>
      </c>
      <c r="B12" s="83" t="s">
        <v>265</v>
      </c>
      <c r="C12" s="89">
        <v>0.7</v>
      </c>
      <c r="D12" s="89">
        <v>0.7</v>
      </c>
    </row>
    <row r="13" spans="1:4" ht="14.1" customHeight="1">
      <c r="A13" s="243" t="s">
        <v>103</v>
      </c>
      <c r="B13" s="244"/>
      <c r="C13" s="244"/>
      <c r="D13" s="245"/>
    </row>
    <row r="14" spans="1:4" ht="14.1" customHeight="1">
      <c r="A14" s="59" t="s">
        <v>122</v>
      </c>
      <c r="B14" s="83" t="s">
        <v>123</v>
      </c>
      <c r="C14" s="89">
        <v>4.33</v>
      </c>
      <c r="D14" s="89">
        <v>4.2</v>
      </c>
    </row>
    <row r="15" spans="1:4" ht="14.1" customHeight="1">
      <c r="A15" s="59" t="s">
        <v>168</v>
      </c>
      <c r="B15" s="83" t="s">
        <v>169</v>
      </c>
      <c r="C15" s="89">
        <v>2.0499999999999998</v>
      </c>
      <c r="D15" s="89">
        <v>2.0499999999999998</v>
      </c>
    </row>
    <row r="16" spans="1:4" ht="14.1" customHeight="1">
      <c r="A16" s="59" t="s">
        <v>248</v>
      </c>
      <c r="B16" s="83" t="s">
        <v>196</v>
      </c>
      <c r="C16" s="89">
        <v>2.2000000000000002</v>
      </c>
      <c r="D16" s="89">
        <v>2.2000000000000002</v>
      </c>
    </row>
    <row r="17" spans="1:4" ht="14.1" customHeight="1">
      <c r="A17" s="240" t="s">
        <v>31</v>
      </c>
      <c r="B17" s="241"/>
      <c r="C17" s="241"/>
      <c r="D17" s="242"/>
    </row>
    <row r="18" spans="1:4" ht="14.1" customHeight="1">
      <c r="A18" s="59" t="s">
        <v>126</v>
      </c>
      <c r="B18" s="83" t="s">
        <v>127</v>
      </c>
      <c r="C18" s="89">
        <v>23.5</v>
      </c>
      <c r="D18" s="89">
        <v>23.5</v>
      </c>
    </row>
    <row r="19" spans="1:4" ht="14.1" customHeight="1">
      <c r="A19" s="59" t="s">
        <v>149</v>
      </c>
      <c r="B19" s="83" t="s">
        <v>148</v>
      </c>
      <c r="C19" s="89">
        <v>8.9499999999999993</v>
      </c>
      <c r="D19" s="89">
        <v>8.9499999999999993</v>
      </c>
    </row>
    <row r="20" spans="1:4" ht="14.1" customHeight="1">
      <c r="A20" s="59" t="s">
        <v>157</v>
      </c>
      <c r="B20" s="83" t="s">
        <v>156</v>
      </c>
      <c r="C20" s="89">
        <v>37</v>
      </c>
      <c r="D20" s="89">
        <v>37</v>
      </c>
    </row>
    <row r="21" spans="1:4" ht="14.1" customHeight="1">
      <c r="A21" s="240" t="s">
        <v>104</v>
      </c>
      <c r="B21" s="241"/>
      <c r="C21" s="241"/>
      <c r="D21" s="242"/>
    </row>
    <row r="22" spans="1:4" ht="14.1" customHeight="1">
      <c r="A22" s="59" t="s">
        <v>290</v>
      </c>
      <c r="B22" s="83" t="s">
        <v>291</v>
      </c>
      <c r="C22" s="89">
        <v>4.41</v>
      </c>
      <c r="D22" s="89">
        <v>4.41</v>
      </c>
    </row>
    <row r="23" spans="1:4" ht="14.1" customHeight="1">
      <c r="A23" s="59" t="s">
        <v>282</v>
      </c>
      <c r="B23" s="83" t="s">
        <v>283</v>
      </c>
      <c r="C23" s="89">
        <v>2.4</v>
      </c>
      <c r="D23" s="89">
        <v>2.4</v>
      </c>
    </row>
    <row r="24" spans="1:4" ht="11.25" customHeight="1">
      <c r="A24" s="246"/>
      <c r="B24" s="247"/>
      <c r="C24" s="247"/>
      <c r="D24" s="248"/>
    </row>
    <row r="25" spans="1:4" ht="21" customHeight="1">
      <c r="A25" s="104" t="s">
        <v>41</v>
      </c>
      <c r="B25" s="104" t="s">
        <v>20</v>
      </c>
      <c r="C25" s="104" t="s">
        <v>116</v>
      </c>
      <c r="D25" s="104" t="s">
        <v>19</v>
      </c>
    </row>
    <row r="26" spans="1:4" ht="14.1" customHeight="1">
      <c r="A26" s="243" t="s">
        <v>29</v>
      </c>
      <c r="B26" s="244"/>
      <c r="C26" s="244"/>
      <c r="D26" s="245"/>
    </row>
    <row r="27" spans="1:4" ht="14.1" customHeight="1">
      <c r="A27" s="59" t="s">
        <v>128</v>
      </c>
      <c r="B27" s="83" t="s">
        <v>129</v>
      </c>
      <c r="C27" s="89">
        <v>0.25</v>
      </c>
      <c r="D27" s="89">
        <v>0.25</v>
      </c>
    </row>
    <row r="28" spans="1:4" ht="14.1" customHeight="1">
      <c r="A28" s="59" t="s">
        <v>228</v>
      </c>
      <c r="B28" s="83" t="s">
        <v>229</v>
      </c>
      <c r="C28" s="89">
        <v>0.1</v>
      </c>
      <c r="D28" s="89">
        <v>0.1</v>
      </c>
    </row>
    <row r="29" spans="1:4" ht="14.1" customHeight="1">
      <c r="A29" s="59" t="s">
        <v>250</v>
      </c>
      <c r="B29" s="83" t="s">
        <v>249</v>
      </c>
      <c r="C29" s="89">
        <v>0.2</v>
      </c>
      <c r="D29" s="89">
        <v>0.2</v>
      </c>
    </row>
    <row r="30" spans="1:4" ht="14.1" customHeight="1">
      <c r="A30" s="59" t="s">
        <v>254</v>
      </c>
      <c r="B30" s="83" t="s">
        <v>255</v>
      </c>
      <c r="C30" s="89">
        <v>0.16</v>
      </c>
      <c r="D30" s="89">
        <v>0.16</v>
      </c>
    </row>
    <row r="31" spans="1:4" ht="14.1" customHeight="1">
      <c r="A31" s="59" t="s">
        <v>154</v>
      </c>
      <c r="B31" s="83" t="s">
        <v>155</v>
      </c>
      <c r="C31" s="120">
        <v>0.85</v>
      </c>
      <c r="D31" s="120">
        <v>0.85</v>
      </c>
    </row>
    <row r="32" spans="1:4" ht="14.1" customHeight="1">
      <c r="A32" s="59" t="s">
        <v>234</v>
      </c>
      <c r="B32" s="83" t="s">
        <v>235</v>
      </c>
      <c r="C32" s="60">
        <v>1</v>
      </c>
      <c r="D32" s="60">
        <v>1</v>
      </c>
    </row>
    <row r="33" spans="1:4" ht="14.1" customHeight="1">
      <c r="A33" s="105" t="s">
        <v>280</v>
      </c>
      <c r="B33" s="106" t="s">
        <v>281</v>
      </c>
      <c r="C33" s="89">
        <v>1</v>
      </c>
      <c r="D33" s="60">
        <v>1</v>
      </c>
    </row>
    <row r="34" spans="1:4" ht="14.1" customHeight="1">
      <c r="A34" s="105" t="s">
        <v>258</v>
      </c>
      <c r="B34" s="106" t="s">
        <v>259</v>
      </c>
      <c r="C34" s="89">
        <v>0.11</v>
      </c>
      <c r="D34" s="60">
        <v>0.11</v>
      </c>
    </row>
    <row r="35" spans="1:4" ht="14.1" customHeight="1">
      <c r="A35" s="59" t="s">
        <v>195</v>
      </c>
      <c r="B35" s="94" t="s">
        <v>194</v>
      </c>
      <c r="C35" s="107">
        <v>1</v>
      </c>
      <c r="D35" s="60">
        <v>1</v>
      </c>
    </row>
    <row r="36" spans="1:4" ht="14.1" customHeight="1">
      <c r="A36" s="59" t="s">
        <v>163</v>
      </c>
      <c r="B36" s="83" t="s">
        <v>162</v>
      </c>
      <c r="C36" s="107">
        <v>1</v>
      </c>
      <c r="D36" s="60">
        <v>1</v>
      </c>
    </row>
    <row r="37" spans="1:4" ht="14.1" customHeight="1">
      <c r="A37" s="59" t="s">
        <v>130</v>
      </c>
      <c r="B37" s="83" t="s">
        <v>131</v>
      </c>
      <c r="C37" s="107">
        <v>0.94</v>
      </c>
      <c r="D37" s="107">
        <v>0.94</v>
      </c>
    </row>
    <row r="38" spans="1:4" ht="14.1" customHeight="1">
      <c r="A38" s="59" t="s">
        <v>179</v>
      </c>
      <c r="B38" s="83" t="s">
        <v>180</v>
      </c>
      <c r="C38" s="107">
        <v>1</v>
      </c>
      <c r="D38" s="107">
        <v>1</v>
      </c>
    </row>
    <row r="39" spans="1:4" ht="14.1" customHeight="1">
      <c r="A39" s="59" t="s">
        <v>205</v>
      </c>
      <c r="B39" s="94" t="s">
        <v>206</v>
      </c>
      <c r="C39" s="107">
        <v>1</v>
      </c>
      <c r="D39" s="107">
        <v>1</v>
      </c>
    </row>
    <row r="40" spans="1:4" ht="13.5" customHeight="1">
      <c r="A40" s="59" t="s">
        <v>132</v>
      </c>
      <c r="B40" s="83" t="s">
        <v>133</v>
      </c>
      <c r="C40" s="60">
        <v>1</v>
      </c>
      <c r="D40" s="60">
        <v>1</v>
      </c>
    </row>
    <row r="41" spans="1:4" ht="14.1" customHeight="1">
      <c r="A41" s="240" t="s">
        <v>253</v>
      </c>
      <c r="B41" s="241"/>
      <c r="C41" s="241"/>
      <c r="D41" s="242"/>
    </row>
    <row r="42" spans="1:4" ht="14.1" customHeight="1">
      <c r="A42" s="59" t="s">
        <v>252</v>
      </c>
      <c r="B42" s="83" t="s">
        <v>251</v>
      </c>
      <c r="C42" s="89">
        <v>1.2</v>
      </c>
      <c r="D42" s="89">
        <v>1.2</v>
      </c>
    </row>
    <row r="43" spans="1:4" ht="14.1" customHeight="1">
      <c r="A43" s="240" t="s">
        <v>119</v>
      </c>
      <c r="B43" s="241" t="s">
        <v>119</v>
      </c>
      <c r="C43" s="241"/>
      <c r="D43" s="242"/>
    </row>
    <row r="44" spans="1:4" ht="14.1" customHeight="1">
      <c r="A44" s="59" t="s">
        <v>246</v>
      </c>
      <c r="B44" s="83" t="s">
        <v>247</v>
      </c>
      <c r="C44" s="60">
        <v>0.69</v>
      </c>
      <c r="D44" s="60">
        <v>0.69</v>
      </c>
    </row>
    <row r="45" spans="1:4" ht="14.1" customHeight="1">
      <c r="A45" s="59" t="s">
        <v>260</v>
      </c>
      <c r="B45" s="83" t="s">
        <v>261</v>
      </c>
      <c r="C45" s="60">
        <v>0.76</v>
      </c>
      <c r="D45" s="60">
        <v>0.76</v>
      </c>
    </row>
    <row r="46" spans="1:4" ht="14.1" customHeight="1">
      <c r="A46" s="243" t="s">
        <v>103</v>
      </c>
      <c r="B46" s="244"/>
      <c r="C46" s="244"/>
      <c r="D46" s="245"/>
    </row>
    <row r="47" spans="1:4" ht="14.1" customHeight="1">
      <c r="A47" s="59" t="s">
        <v>136</v>
      </c>
      <c r="B47" s="83" t="s">
        <v>137</v>
      </c>
      <c r="C47" s="89">
        <v>3</v>
      </c>
      <c r="D47" s="89">
        <v>3</v>
      </c>
    </row>
    <row r="48" spans="1:4" ht="14.1" customHeight="1">
      <c r="A48" s="59" t="s">
        <v>109</v>
      </c>
      <c r="B48" s="83" t="s">
        <v>37</v>
      </c>
      <c r="C48" s="89">
        <v>1.28</v>
      </c>
      <c r="D48" s="89">
        <v>1.28</v>
      </c>
    </row>
    <row r="49" spans="1:4" ht="14.1" customHeight="1">
      <c r="A49" s="109" t="s">
        <v>222</v>
      </c>
      <c r="B49" s="110" t="s">
        <v>223</v>
      </c>
      <c r="C49" s="107">
        <v>100</v>
      </c>
      <c r="D49" s="60">
        <v>100</v>
      </c>
    </row>
    <row r="50" spans="1:4" ht="14.1" customHeight="1">
      <c r="A50" s="243" t="s">
        <v>102</v>
      </c>
      <c r="B50" s="244"/>
      <c r="C50" s="244"/>
      <c r="D50" s="245"/>
    </row>
    <row r="51" spans="1:4" ht="14.1" customHeight="1">
      <c r="A51" s="59" t="s">
        <v>197</v>
      </c>
      <c r="B51" s="94" t="s">
        <v>198</v>
      </c>
      <c r="C51" s="89">
        <v>1</v>
      </c>
      <c r="D51" s="108">
        <v>1</v>
      </c>
    </row>
    <row r="52" spans="1:4" ht="14.1" customHeight="1">
      <c r="A52" s="240" t="s">
        <v>31</v>
      </c>
      <c r="B52" s="241"/>
      <c r="C52" s="241"/>
      <c r="D52" s="242"/>
    </row>
    <row r="53" spans="1:4" ht="14.1" customHeight="1">
      <c r="A53" s="59" t="s">
        <v>209</v>
      </c>
      <c r="B53" s="94" t="s">
        <v>210</v>
      </c>
      <c r="C53" s="89">
        <v>28</v>
      </c>
      <c r="D53" s="89">
        <v>28</v>
      </c>
    </row>
    <row r="54" spans="1:4" ht="13.5" customHeight="1">
      <c r="A54" s="240" t="s">
        <v>104</v>
      </c>
      <c r="B54" s="241"/>
      <c r="C54" s="241"/>
      <c r="D54" s="242"/>
    </row>
    <row r="55" spans="1:4" ht="14.1" customHeight="1">
      <c r="A55" s="59" t="s">
        <v>138</v>
      </c>
      <c r="B55" s="94" t="s">
        <v>139</v>
      </c>
      <c r="C55" s="89" t="s">
        <v>140</v>
      </c>
      <c r="D55" s="89" t="s">
        <v>140</v>
      </c>
    </row>
  </sheetData>
  <mergeCells count="15">
    <mergeCell ref="A52:D52"/>
    <mergeCell ref="A7:D7"/>
    <mergeCell ref="A41:D41"/>
    <mergeCell ref="A1:D1"/>
    <mergeCell ref="A3:D3"/>
    <mergeCell ref="A17:D17"/>
    <mergeCell ref="A9:D9"/>
    <mergeCell ref="A13:D13"/>
    <mergeCell ref="A21:D21"/>
    <mergeCell ref="A54:D54"/>
    <mergeCell ref="A46:D46"/>
    <mergeCell ref="A26:D26"/>
    <mergeCell ref="A24:D24"/>
    <mergeCell ref="A50:D50"/>
    <mergeCell ref="A43:D43"/>
  </mergeCells>
  <pageMargins left="0.23622047244094499" right="0.23622047244094499" top="0.74803149606299202" bottom="0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M8" sqref="M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67" t="s">
        <v>0</v>
      </c>
      <c r="C1" s="268"/>
      <c r="D1" s="269"/>
      <c r="E1" s="7"/>
      <c r="F1" s="14"/>
      <c r="G1" s="14"/>
      <c r="H1" s="14"/>
      <c r="I1" s="14"/>
    </row>
    <row r="2" spans="1:212" ht="16.5" customHeight="1">
      <c r="B2" s="270"/>
      <c r="C2" s="271"/>
      <c r="D2" s="272"/>
      <c r="E2" s="7"/>
      <c r="F2" s="14"/>
      <c r="G2" s="14"/>
      <c r="H2" s="14"/>
      <c r="I2" s="14"/>
    </row>
    <row r="3" spans="1:212" ht="22.5">
      <c r="B3" s="278" t="s">
        <v>309</v>
      </c>
      <c r="C3" s="279"/>
      <c r="D3" s="279"/>
      <c r="E3" s="279"/>
      <c r="F3" s="279"/>
      <c r="G3" s="279"/>
      <c r="H3" s="279"/>
      <c r="I3" s="280"/>
    </row>
    <row r="4" spans="1:212" ht="24.75">
      <c r="A4" s="126"/>
      <c r="B4" s="281" t="s">
        <v>316</v>
      </c>
      <c r="C4" s="282"/>
      <c r="D4" s="282"/>
      <c r="E4" s="282"/>
      <c r="F4" s="282"/>
      <c r="G4" s="282"/>
      <c r="H4" s="282"/>
      <c r="I4" s="283"/>
    </row>
    <row r="5" spans="1:212" ht="30">
      <c r="A5" s="126"/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1:212" ht="22.5">
      <c r="A6" s="126"/>
      <c r="B6" s="284" t="s">
        <v>29</v>
      </c>
      <c r="C6" s="285"/>
      <c r="D6" s="285"/>
      <c r="E6" s="285"/>
      <c r="F6" s="285"/>
      <c r="G6" s="285"/>
      <c r="H6" s="285"/>
      <c r="I6" s="286"/>
    </row>
    <row r="7" spans="1:212" ht="22.5">
      <c r="A7" s="126"/>
      <c r="B7" s="131" t="s">
        <v>44</v>
      </c>
      <c r="C7" s="132" t="s">
        <v>45</v>
      </c>
      <c r="D7" s="133">
        <v>0.09</v>
      </c>
      <c r="E7" s="133">
        <v>0.09</v>
      </c>
      <c r="F7" s="133">
        <v>0.09</v>
      </c>
      <c r="G7" s="134">
        <v>11</v>
      </c>
      <c r="H7" s="134">
        <v>22500000</v>
      </c>
      <c r="I7" s="134">
        <v>2025000</v>
      </c>
    </row>
    <row r="8" spans="1:212" ht="22.5">
      <c r="A8" s="126"/>
      <c r="B8" s="135" t="s">
        <v>314</v>
      </c>
      <c r="C8" s="287"/>
      <c r="D8" s="288"/>
      <c r="E8" s="288"/>
      <c r="F8" s="289"/>
      <c r="G8" s="136">
        <f>SUM(G7:G7)</f>
        <v>11</v>
      </c>
      <c r="H8" s="136">
        <f>SUM(H7:H7)</f>
        <v>22500000</v>
      </c>
      <c r="I8" s="136">
        <f>SUM(I7:I7)</f>
        <v>2025000</v>
      </c>
    </row>
    <row r="9" spans="1:212" ht="22.5">
      <c r="A9" s="126"/>
      <c r="B9" s="137" t="s">
        <v>315</v>
      </c>
      <c r="C9" s="290"/>
      <c r="D9" s="291"/>
      <c r="E9" s="291"/>
      <c r="F9" s="292"/>
      <c r="G9" s="138">
        <f>G8</f>
        <v>11</v>
      </c>
      <c r="H9" s="138">
        <f t="shared" ref="H9:I9" si="0">H8</f>
        <v>22500000</v>
      </c>
      <c r="I9" s="138">
        <f t="shared" si="0"/>
        <v>2025000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276" t="s">
        <v>175</v>
      </c>
      <c r="C11" s="277"/>
      <c r="D11" s="277"/>
      <c r="E11" s="277"/>
      <c r="F11" s="277"/>
      <c r="G11" s="277"/>
      <c r="H11" s="277"/>
      <c r="I11" s="277"/>
    </row>
    <row r="12" spans="1:212" ht="15" customHeight="1">
      <c r="B12" s="273" t="s">
        <v>15</v>
      </c>
      <c r="C12" s="274"/>
      <c r="D12" s="275"/>
      <c r="E12" s="273" t="s">
        <v>20</v>
      </c>
      <c r="F12" s="275"/>
      <c r="G12" s="273" t="s">
        <v>46</v>
      </c>
      <c r="H12" s="274"/>
      <c r="I12" s="275"/>
    </row>
    <row r="13" spans="1:212" ht="15" customHeight="1">
      <c r="B13" s="225" t="s">
        <v>29</v>
      </c>
      <c r="C13" s="226"/>
      <c r="D13" s="226"/>
      <c r="E13" s="226"/>
      <c r="F13" s="226"/>
      <c r="G13" s="226"/>
      <c r="H13" s="226"/>
      <c r="I13" s="227"/>
    </row>
    <row r="14" spans="1:212" ht="15" customHeight="1">
      <c r="B14" s="293" t="s">
        <v>302</v>
      </c>
      <c r="C14" s="294"/>
      <c r="D14" s="295"/>
      <c r="E14" s="296" t="s">
        <v>303</v>
      </c>
      <c r="F14" s="297"/>
      <c r="G14" s="296">
        <v>3</v>
      </c>
      <c r="H14" s="288">
        <v>3</v>
      </c>
      <c r="I14" s="297">
        <v>3</v>
      </c>
    </row>
    <row r="15" spans="1:212" ht="15" customHeight="1">
      <c r="B15" s="293" t="s">
        <v>240</v>
      </c>
      <c r="C15" s="294"/>
      <c r="D15" s="295"/>
      <c r="E15" s="296" t="s">
        <v>241</v>
      </c>
      <c r="F15" s="297"/>
      <c r="G15" s="296" t="s">
        <v>87</v>
      </c>
      <c r="H15" s="288"/>
      <c r="I15" s="297"/>
    </row>
    <row r="16" spans="1:212" ht="15" customHeight="1">
      <c r="B16" s="255" t="s">
        <v>89</v>
      </c>
      <c r="C16" s="256"/>
      <c r="D16" s="256"/>
      <c r="E16" s="256"/>
      <c r="F16" s="256"/>
      <c r="G16" s="256"/>
      <c r="H16" s="256"/>
      <c r="I16" s="257"/>
    </row>
    <row r="17" spans="2:9" ht="15" customHeight="1">
      <c r="B17" s="258" t="s">
        <v>152</v>
      </c>
      <c r="C17" s="259"/>
      <c r="D17" s="260"/>
      <c r="E17" s="261" t="s">
        <v>153</v>
      </c>
      <c r="F17" s="262"/>
      <c r="G17" s="261">
        <v>9.5</v>
      </c>
      <c r="H17" s="263">
        <v>9.5</v>
      </c>
      <c r="I17" s="262">
        <v>9.5</v>
      </c>
    </row>
    <row r="18" spans="2:9" ht="15" customHeight="1">
      <c r="B18" s="258" t="s">
        <v>150</v>
      </c>
      <c r="C18" s="259"/>
      <c r="D18" s="260"/>
      <c r="E18" s="261" t="s">
        <v>151</v>
      </c>
      <c r="F18" s="262"/>
      <c r="G18" s="261">
        <v>10</v>
      </c>
      <c r="H18" s="263"/>
      <c r="I18" s="262"/>
    </row>
    <row r="19" spans="2:9" ht="15" customHeight="1">
      <c r="B19" s="249" t="s">
        <v>166</v>
      </c>
      <c r="C19" s="250"/>
      <c r="D19" s="251"/>
      <c r="E19" s="252" t="s">
        <v>167</v>
      </c>
      <c r="F19" s="253"/>
      <c r="G19" s="252">
        <v>1</v>
      </c>
      <c r="H19" s="254"/>
      <c r="I19" s="253"/>
    </row>
    <row r="20" spans="2:9" ht="15" customHeight="1">
      <c r="B20" s="249" t="s">
        <v>199</v>
      </c>
      <c r="C20" s="250"/>
      <c r="D20" s="251"/>
      <c r="E20" s="252" t="s">
        <v>200</v>
      </c>
      <c r="F20" s="253"/>
      <c r="G20" s="252" t="s">
        <v>87</v>
      </c>
      <c r="H20" s="254"/>
      <c r="I20" s="253"/>
    </row>
    <row r="21" spans="2:9" ht="15" customHeight="1">
      <c r="B21" s="249" t="s">
        <v>147</v>
      </c>
      <c r="C21" s="250"/>
      <c r="D21" s="251"/>
      <c r="E21" s="252" t="s">
        <v>146</v>
      </c>
      <c r="F21" s="253"/>
      <c r="G21" s="252" t="s">
        <v>87</v>
      </c>
      <c r="H21" s="254"/>
      <c r="I21" s="253"/>
    </row>
    <row r="22" spans="2:9" ht="15" customHeight="1">
      <c r="B22" s="264" t="s">
        <v>119</v>
      </c>
      <c r="C22" s="265"/>
      <c r="D22" s="265"/>
      <c r="E22" s="265"/>
      <c r="F22" s="265"/>
      <c r="G22" s="265"/>
      <c r="H22" s="265"/>
      <c r="I22" s="266"/>
    </row>
    <row r="23" spans="2:9" ht="15" customHeight="1">
      <c r="B23" s="249" t="s">
        <v>211</v>
      </c>
      <c r="C23" s="250"/>
      <c r="D23" s="251"/>
      <c r="E23" s="252" t="s">
        <v>212</v>
      </c>
      <c r="F23" s="253"/>
      <c r="G23" s="252">
        <v>1</v>
      </c>
      <c r="H23" s="254"/>
      <c r="I23" s="253"/>
    </row>
    <row r="24" spans="2:9" ht="15" customHeight="1">
      <c r="B24" s="249" t="s">
        <v>159</v>
      </c>
      <c r="C24" s="250"/>
      <c r="D24" s="251"/>
      <c r="E24" s="252" t="s">
        <v>158</v>
      </c>
      <c r="F24" s="253"/>
      <c r="G24" s="252" t="s">
        <v>87</v>
      </c>
      <c r="H24" s="254"/>
      <c r="I24" s="253"/>
    </row>
    <row r="25" spans="2:9" ht="25.5" customHeight="1"/>
    <row r="26" spans="2:9" ht="22.5"/>
  </sheetData>
  <mergeCells count="40">
    <mergeCell ref="B13:I13"/>
    <mergeCell ref="B15:D15"/>
    <mergeCell ref="E15:F15"/>
    <mergeCell ref="G15:I15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0"/>
  <sheetViews>
    <sheetView workbookViewId="0">
      <selection activeCell="H13" sqref="H13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01" t="s">
        <v>0</v>
      </c>
      <c r="C1" s="301"/>
      <c r="D1" s="301"/>
      <c r="E1" s="301"/>
      <c r="F1" s="302"/>
      <c r="H1" s="303"/>
      <c r="I1" s="303"/>
    </row>
    <row r="2" spans="1:9" ht="18" customHeight="1">
      <c r="B2" s="301" t="s">
        <v>317</v>
      </c>
      <c r="C2" s="301"/>
      <c r="D2" s="301"/>
      <c r="E2" s="301"/>
      <c r="F2" s="301"/>
      <c r="H2" s="303"/>
      <c r="I2" s="303"/>
    </row>
    <row r="3" spans="1:9" ht="18" customHeight="1">
      <c r="B3" s="304" t="s">
        <v>318</v>
      </c>
      <c r="C3" s="305"/>
      <c r="D3" s="306"/>
      <c r="E3" s="302"/>
      <c r="F3" s="302"/>
      <c r="H3" s="303"/>
      <c r="I3" s="303"/>
    </row>
    <row r="4" spans="1:9" ht="18" customHeight="1">
      <c r="B4" s="304"/>
      <c r="C4" s="305"/>
      <c r="D4" s="306"/>
      <c r="E4" s="302"/>
      <c r="F4" s="302"/>
      <c r="H4" s="303"/>
      <c r="I4" s="303"/>
    </row>
    <row r="5" spans="1:9" ht="21">
      <c r="A5" s="354"/>
      <c r="B5" s="359" t="s">
        <v>339</v>
      </c>
      <c r="C5" s="359"/>
      <c r="D5" s="359"/>
      <c r="E5" s="359"/>
      <c r="F5" s="359"/>
    </row>
    <row r="6" spans="1:9">
      <c r="A6" s="354"/>
      <c r="B6" s="345" t="s">
        <v>41</v>
      </c>
      <c r="C6" s="346" t="s">
        <v>20</v>
      </c>
      <c r="D6" s="347" t="s">
        <v>320</v>
      </c>
      <c r="E6" s="348" t="s">
        <v>321</v>
      </c>
      <c r="F6" s="348" t="s">
        <v>322</v>
      </c>
    </row>
    <row r="7" spans="1:9" ht="17.100000000000001" customHeight="1">
      <c r="A7" s="354"/>
      <c r="B7" s="325" t="s">
        <v>29</v>
      </c>
      <c r="C7" s="326"/>
      <c r="D7" s="326"/>
      <c r="E7" s="326"/>
      <c r="F7" s="327"/>
    </row>
    <row r="8" spans="1:9" s="358" customFormat="1" ht="17.100000000000001" customHeight="1">
      <c r="A8" s="355"/>
      <c r="B8" s="356" t="s">
        <v>340</v>
      </c>
      <c r="C8" s="356" t="s">
        <v>45</v>
      </c>
      <c r="D8" s="357">
        <v>9</v>
      </c>
      <c r="E8" s="356">
        <v>22000000</v>
      </c>
      <c r="F8" s="356">
        <v>1980000</v>
      </c>
    </row>
    <row r="9" spans="1:9" ht="17.100000000000001" customHeight="1">
      <c r="A9" s="340"/>
      <c r="B9" s="323" t="s">
        <v>327</v>
      </c>
      <c r="C9" s="324"/>
      <c r="D9" s="357">
        <f>SUM(D8)</f>
        <v>9</v>
      </c>
      <c r="E9" s="356">
        <f>SUM(E8)</f>
        <v>22000000</v>
      </c>
      <c r="F9" s="356">
        <f>SUM(F8)</f>
        <v>1980000</v>
      </c>
      <c r="G9" s="116"/>
    </row>
    <row r="10" spans="1:9">
      <c r="A10" s="354"/>
      <c r="B10" s="341" t="s">
        <v>40</v>
      </c>
      <c r="C10" s="342"/>
      <c r="D10" s="357">
        <f>D9</f>
        <v>9</v>
      </c>
      <c r="E10" s="356">
        <f>E9</f>
        <v>22000000</v>
      </c>
      <c r="F10" s="356">
        <f>F9</f>
        <v>1980000</v>
      </c>
      <c r="G10" s="116"/>
    </row>
    <row r="11" spans="1:9">
      <c r="A11" s="354"/>
      <c r="B11" s="354"/>
      <c r="C11" s="340"/>
      <c r="G11" s="116"/>
    </row>
    <row r="12" spans="1:9">
      <c r="A12" s="354"/>
      <c r="B12" s="354"/>
      <c r="C12" s="340"/>
    </row>
    <row r="13" spans="1:9">
      <c r="A13" s="354"/>
      <c r="B13" s="354"/>
      <c r="C13" s="340"/>
    </row>
    <row r="14" spans="1:9">
      <c r="A14" s="354"/>
      <c r="B14" s="354"/>
      <c r="C14" s="340"/>
    </row>
    <row r="15" spans="1:9">
      <c r="A15" s="354"/>
      <c r="B15" s="354"/>
      <c r="C15" s="340"/>
    </row>
    <row r="16" spans="1:9">
      <c r="A16" s="354"/>
      <c r="B16" s="354"/>
      <c r="C16" s="340"/>
    </row>
    <row r="17" spans="1:3">
      <c r="A17" s="354"/>
      <c r="B17" s="354"/>
      <c r="C17" s="340"/>
    </row>
    <row r="18" spans="1:3">
      <c r="A18" s="354"/>
      <c r="B18" s="354"/>
      <c r="C18" s="340"/>
    </row>
    <row r="19" spans="1:3">
      <c r="A19" s="354"/>
      <c r="B19" s="354"/>
      <c r="C19" s="340"/>
    </row>
    <row r="20" spans="1:3">
      <c r="A20" s="354"/>
      <c r="B20" s="354"/>
      <c r="C20" s="340"/>
    </row>
    <row r="21" spans="1:3">
      <c r="A21" s="354"/>
      <c r="B21" s="354"/>
      <c r="C21" s="340"/>
    </row>
    <row r="22" spans="1:3">
      <c r="A22" s="354"/>
      <c r="B22" s="354"/>
      <c r="C22" s="340"/>
    </row>
    <row r="23" spans="1:3">
      <c r="A23" s="354"/>
      <c r="B23" s="354"/>
      <c r="C23" s="340"/>
    </row>
    <row r="24" spans="1:3">
      <c r="A24" s="354"/>
      <c r="B24" s="354"/>
      <c r="C24" s="340"/>
    </row>
    <row r="25" spans="1:3">
      <c r="A25" s="354"/>
      <c r="B25" s="354"/>
      <c r="C25" s="340"/>
    </row>
    <row r="26" spans="1:3">
      <c r="A26" s="354"/>
      <c r="B26" s="354"/>
      <c r="C26" s="340"/>
    </row>
    <row r="27" spans="1:3">
      <c r="A27" s="354"/>
      <c r="B27" s="354"/>
      <c r="C27" s="340"/>
    </row>
    <row r="28" spans="1:3">
      <c r="A28" s="354"/>
      <c r="B28" s="354"/>
      <c r="C28" s="340"/>
    </row>
    <row r="29" spans="1:3">
      <c r="A29" s="354"/>
      <c r="B29" s="354"/>
      <c r="C29" s="340"/>
    </row>
    <row r="30" spans="1:3">
      <c r="A30" s="354"/>
      <c r="B30" s="354"/>
      <c r="C30" s="340"/>
    </row>
    <row r="31" spans="1:3">
      <c r="A31" s="354"/>
      <c r="B31" s="354"/>
      <c r="C31" s="340"/>
    </row>
    <row r="32" spans="1:3">
      <c r="A32" s="354"/>
      <c r="B32" s="354"/>
      <c r="C32" s="340"/>
    </row>
    <row r="33" spans="1:3">
      <c r="A33" s="354"/>
      <c r="B33" s="354"/>
      <c r="C33" s="340"/>
    </row>
    <row r="34" spans="1:3">
      <c r="A34" s="354"/>
      <c r="B34" s="354"/>
      <c r="C34" s="340"/>
    </row>
    <row r="35" spans="1:3">
      <c r="A35" s="354"/>
      <c r="B35" s="354"/>
      <c r="C35" s="340"/>
    </row>
    <row r="36" spans="1:3">
      <c r="A36" s="354"/>
      <c r="B36" s="354"/>
      <c r="C36" s="340"/>
    </row>
    <row r="37" spans="1:3">
      <c r="A37" s="354"/>
      <c r="B37" s="354"/>
      <c r="C37" s="340"/>
    </row>
    <row r="38" spans="1:3">
      <c r="A38" s="354"/>
      <c r="B38" s="354"/>
      <c r="C38" s="340"/>
    </row>
    <row r="39" spans="1:3">
      <c r="A39" s="354"/>
      <c r="B39" s="354"/>
      <c r="C39" s="340"/>
    </row>
    <row r="40" spans="1:3">
      <c r="A40" s="354"/>
      <c r="B40" s="354"/>
      <c r="C40" s="340"/>
    </row>
    <row r="41" spans="1:3">
      <c r="A41" s="354"/>
      <c r="B41" s="354"/>
      <c r="C41" s="340"/>
    </row>
    <row r="42" spans="1:3">
      <c r="A42" s="354"/>
      <c r="B42" s="354"/>
      <c r="C42" s="340"/>
    </row>
    <row r="43" spans="1:3">
      <c r="A43" s="354"/>
      <c r="B43" s="354"/>
      <c r="C43" s="340"/>
    </row>
    <row r="44" spans="1:3">
      <c r="A44" s="354"/>
      <c r="B44" s="354"/>
      <c r="C44" s="340"/>
    </row>
    <row r="45" spans="1:3">
      <c r="A45" s="354"/>
      <c r="B45" s="354"/>
      <c r="C45" s="340"/>
    </row>
    <row r="46" spans="1:3">
      <c r="A46" s="354"/>
      <c r="B46" s="354"/>
      <c r="C46" s="340"/>
    </row>
    <row r="47" spans="1:3">
      <c r="A47" s="354"/>
      <c r="B47" s="354"/>
      <c r="C47" s="340"/>
    </row>
    <row r="48" spans="1:3">
      <c r="A48" s="354"/>
      <c r="B48" s="354"/>
      <c r="C48" s="340"/>
    </row>
    <row r="49" spans="1:3">
      <c r="A49" s="354"/>
      <c r="B49" s="354"/>
      <c r="C49" s="340"/>
    </row>
    <row r="50" spans="1:3">
      <c r="A50" s="354"/>
      <c r="B50" s="354"/>
      <c r="C50" s="340"/>
    </row>
    <row r="51" spans="1:3">
      <c r="A51" s="354"/>
      <c r="B51" s="354"/>
      <c r="C51" s="340"/>
    </row>
    <row r="52" spans="1:3">
      <c r="A52" s="354"/>
      <c r="B52" s="354"/>
      <c r="C52" s="340"/>
    </row>
    <row r="53" spans="1:3">
      <c r="A53" s="354"/>
      <c r="B53" s="354"/>
      <c r="C53" s="340"/>
    </row>
    <row r="54" spans="1:3">
      <c r="A54" s="354"/>
      <c r="B54" s="354"/>
      <c r="C54" s="340"/>
    </row>
    <row r="55" spans="1:3">
      <c r="A55" s="354"/>
      <c r="B55" s="354"/>
      <c r="C55" s="340"/>
    </row>
    <row r="56" spans="1:3">
      <c r="A56" s="354"/>
      <c r="B56" s="354"/>
      <c r="C56" s="340"/>
    </row>
    <row r="57" spans="1:3">
      <c r="A57" s="354"/>
      <c r="B57" s="354"/>
      <c r="C57" s="340"/>
    </row>
    <row r="58" spans="1:3">
      <c r="A58" s="354"/>
      <c r="B58" s="354"/>
      <c r="C58" s="340"/>
    </row>
    <row r="59" spans="1:3">
      <c r="A59" s="354"/>
      <c r="B59" s="354"/>
      <c r="C59" s="340"/>
    </row>
    <row r="60" spans="1:3">
      <c r="A60" s="354"/>
      <c r="B60" s="354"/>
      <c r="C60" s="340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90"/>
  <sheetViews>
    <sheetView topLeftCell="A10" zoomScale="120" zoomScaleNormal="120" workbookViewId="0">
      <selection activeCell="G30" sqref="G30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01" t="s">
        <v>0</v>
      </c>
      <c r="C1" s="301"/>
      <c r="D1" s="301"/>
      <c r="E1" s="301"/>
      <c r="F1" s="302"/>
      <c r="H1" s="303"/>
      <c r="I1" s="303"/>
    </row>
    <row r="2" spans="1:9" ht="18" customHeight="1">
      <c r="B2" s="301" t="s">
        <v>317</v>
      </c>
      <c r="C2" s="301"/>
      <c r="D2" s="301"/>
      <c r="E2" s="301"/>
      <c r="F2" s="301"/>
      <c r="H2" s="303"/>
      <c r="I2" s="303"/>
    </row>
    <row r="3" spans="1:9" ht="18" customHeight="1">
      <c r="B3" s="304" t="s">
        <v>318</v>
      </c>
      <c r="C3" s="305"/>
      <c r="D3" s="306"/>
      <c r="E3" s="302"/>
      <c r="F3" s="302"/>
      <c r="H3" s="303"/>
      <c r="I3" s="303"/>
    </row>
    <row r="4" spans="1:9" ht="18" customHeight="1">
      <c r="B4" s="304"/>
      <c r="C4" s="305"/>
      <c r="D4" s="306"/>
      <c r="E4" s="302"/>
      <c r="F4" s="302"/>
      <c r="H4" s="303"/>
      <c r="I4" s="303"/>
    </row>
    <row r="5" spans="1:9" ht="18" customHeight="1">
      <c r="B5" s="304"/>
      <c r="C5" s="305"/>
      <c r="D5" s="306"/>
      <c r="E5" s="302"/>
      <c r="F5" s="302"/>
      <c r="H5" s="303"/>
      <c r="I5" s="303"/>
    </row>
    <row r="6" spans="1:9" ht="17.100000000000001" customHeight="1">
      <c r="B6" s="307" t="s">
        <v>319</v>
      </c>
      <c r="C6" s="308"/>
      <c r="D6" s="308"/>
      <c r="E6" s="309"/>
      <c r="F6" s="309"/>
      <c r="H6" s="303"/>
      <c r="I6" s="303"/>
    </row>
    <row r="7" spans="1:9" ht="32.25" customHeight="1">
      <c r="B7" s="310" t="s">
        <v>41</v>
      </c>
      <c r="C7" s="311" t="s">
        <v>20</v>
      </c>
      <c r="D7" s="312" t="s">
        <v>320</v>
      </c>
      <c r="E7" s="313" t="s">
        <v>321</v>
      </c>
      <c r="F7" s="313" t="s">
        <v>322</v>
      </c>
      <c r="H7" s="303"/>
      <c r="I7" s="303"/>
    </row>
    <row r="8" spans="1:9" ht="17.100000000000001" customHeight="1">
      <c r="B8" s="314" t="s">
        <v>29</v>
      </c>
      <c r="C8" s="315"/>
      <c r="D8" s="315"/>
      <c r="E8" s="315"/>
      <c r="F8" s="316"/>
    </row>
    <row r="9" spans="1:9" ht="17.100000000000001" customHeight="1">
      <c r="A9" s="114"/>
      <c r="B9" s="317" t="s">
        <v>323</v>
      </c>
      <c r="C9" s="317" t="s">
        <v>171</v>
      </c>
      <c r="D9" s="318">
        <v>1</v>
      </c>
      <c r="E9" s="319">
        <v>1070000</v>
      </c>
      <c r="F9" s="319">
        <v>759700</v>
      </c>
    </row>
    <row r="10" spans="1:9" ht="17.100000000000001" customHeight="1">
      <c r="A10" s="114"/>
      <c r="B10" s="317" t="s">
        <v>324</v>
      </c>
      <c r="C10" s="317" t="s">
        <v>295</v>
      </c>
      <c r="D10" s="318">
        <v>2</v>
      </c>
      <c r="E10" s="319">
        <v>300000</v>
      </c>
      <c r="F10" s="319">
        <v>1080000</v>
      </c>
    </row>
    <row r="11" spans="1:9" ht="17.100000000000001" customHeight="1">
      <c r="A11" s="114"/>
      <c r="B11" s="317" t="s">
        <v>325</v>
      </c>
      <c r="C11" s="317" t="s">
        <v>114</v>
      </c>
      <c r="D11" s="318">
        <v>1</v>
      </c>
      <c r="E11" s="319">
        <v>240000</v>
      </c>
      <c r="F11" s="319">
        <v>1113600</v>
      </c>
    </row>
    <row r="12" spans="1:9" ht="17.100000000000001" customHeight="1">
      <c r="A12" s="114"/>
      <c r="B12" s="317" t="s">
        <v>326</v>
      </c>
      <c r="C12" s="317" t="s">
        <v>100</v>
      </c>
      <c r="D12" s="318">
        <v>9</v>
      </c>
      <c r="E12" s="319">
        <v>50272443</v>
      </c>
      <c r="F12" s="319">
        <v>101550334.86</v>
      </c>
    </row>
    <row r="13" spans="1:9" ht="17.100000000000001" customHeight="1">
      <c r="A13" s="114"/>
      <c r="B13" s="320" t="s">
        <v>327</v>
      </c>
      <c r="C13" s="321"/>
      <c r="D13" s="318">
        <f>SUM(D9:D12)</f>
        <v>13</v>
      </c>
      <c r="E13" s="319">
        <f>SUM(E9:E12)</f>
        <v>51882443</v>
      </c>
      <c r="F13" s="319">
        <f>SUM(F9:F12)</f>
        <v>104503634.86</v>
      </c>
    </row>
    <row r="14" spans="1:9" ht="17.100000000000001" customHeight="1">
      <c r="A14" s="114"/>
      <c r="B14" s="314" t="s">
        <v>328</v>
      </c>
      <c r="C14" s="315"/>
      <c r="D14" s="315"/>
      <c r="E14" s="315"/>
      <c r="F14" s="316"/>
    </row>
    <row r="15" spans="1:9" ht="17.100000000000001" customHeight="1">
      <c r="A15" s="114"/>
      <c r="B15" s="322" t="s">
        <v>329</v>
      </c>
      <c r="C15" s="323" t="s">
        <v>275</v>
      </c>
      <c r="D15" s="318">
        <v>4</v>
      </c>
      <c r="E15" s="319">
        <v>1000000</v>
      </c>
      <c r="F15" s="319">
        <v>2600000</v>
      </c>
    </row>
    <row r="16" spans="1:9" ht="17.100000000000001" customHeight="1">
      <c r="A16" s="114"/>
      <c r="B16" s="323" t="s">
        <v>330</v>
      </c>
      <c r="C16" s="324"/>
      <c r="D16" s="318">
        <f>SUM(D15)</f>
        <v>4</v>
      </c>
      <c r="E16" s="319">
        <f>SUM(E15)</f>
        <v>1000000</v>
      </c>
      <c r="F16" s="319">
        <f>SUM(F15)</f>
        <v>2600000</v>
      </c>
    </row>
    <row r="17" spans="1:6">
      <c r="A17" s="114"/>
      <c r="B17" s="325" t="s">
        <v>30</v>
      </c>
      <c r="C17" s="326"/>
      <c r="D17" s="326"/>
      <c r="E17" s="326"/>
      <c r="F17" s="327"/>
    </row>
    <row r="18" spans="1:6">
      <c r="A18" s="114"/>
      <c r="B18" s="322" t="s">
        <v>331</v>
      </c>
      <c r="C18" s="323" t="s">
        <v>165</v>
      </c>
      <c r="D18" s="318">
        <v>2</v>
      </c>
      <c r="E18" s="322">
        <v>174000</v>
      </c>
      <c r="F18" s="322">
        <v>2295060</v>
      </c>
    </row>
    <row r="19" spans="1:6">
      <c r="A19" s="114"/>
      <c r="B19" s="320" t="s">
        <v>332</v>
      </c>
      <c r="C19" s="321"/>
      <c r="D19" s="318">
        <f>SUM(D18)</f>
        <v>2</v>
      </c>
      <c r="E19" s="322">
        <f>SUM(E18)</f>
        <v>174000</v>
      </c>
      <c r="F19" s="322">
        <f>SUM(F18)</f>
        <v>2295060</v>
      </c>
    </row>
    <row r="20" spans="1:6">
      <c r="A20" s="114"/>
      <c r="B20" s="328" t="s">
        <v>40</v>
      </c>
      <c r="C20" s="329"/>
      <c r="D20" s="318">
        <f>D13+D16+D19</f>
        <v>19</v>
      </c>
      <c r="E20" s="318">
        <f>E13+E16+E19</f>
        <v>53056443</v>
      </c>
      <c r="F20" s="318">
        <f>F13+F16+F19</f>
        <v>109398694.86</v>
      </c>
    </row>
    <row r="21" spans="1:6">
      <c r="A21" s="114"/>
      <c r="B21" s="114"/>
      <c r="D21" s="330"/>
      <c r="E21" s="331"/>
      <c r="F21" s="331"/>
    </row>
    <row r="22" spans="1:6" ht="18.75">
      <c r="A22" s="114"/>
      <c r="B22" s="332" t="s">
        <v>333</v>
      </c>
      <c r="C22" s="333"/>
      <c r="D22" s="334"/>
      <c r="E22" s="335"/>
      <c r="F22" s="336"/>
    </row>
    <row r="23" spans="1:6" ht="31.5">
      <c r="A23" s="114"/>
      <c r="B23" s="337" t="s">
        <v>41</v>
      </c>
      <c r="C23" s="311" t="s">
        <v>20</v>
      </c>
      <c r="D23" s="338" t="s">
        <v>320</v>
      </c>
      <c r="E23" s="339" t="s">
        <v>321</v>
      </c>
      <c r="F23" s="339" t="s">
        <v>322</v>
      </c>
    </row>
    <row r="24" spans="1:6">
      <c r="A24" s="114"/>
      <c r="B24" s="314" t="s">
        <v>29</v>
      </c>
      <c r="C24" s="315"/>
      <c r="D24" s="315"/>
      <c r="E24" s="315"/>
      <c r="F24" s="316"/>
    </row>
    <row r="25" spans="1:6" ht="17.100000000000001" customHeight="1">
      <c r="A25" s="340"/>
      <c r="B25" s="322" t="s">
        <v>326</v>
      </c>
      <c r="C25" s="322" t="s">
        <v>100</v>
      </c>
      <c r="D25" s="318">
        <v>73</v>
      </c>
      <c r="E25" s="322">
        <v>121506175</v>
      </c>
      <c r="F25" s="322">
        <v>245442535.25</v>
      </c>
    </row>
    <row r="26" spans="1:6">
      <c r="A26" s="340"/>
      <c r="B26" s="323" t="s">
        <v>327</v>
      </c>
      <c r="C26" s="324"/>
      <c r="D26" s="318">
        <f>SUM(D25)</f>
        <v>73</v>
      </c>
      <c r="E26" s="322">
        <f>SUM(E25)</f>
        <v>121506175</v>
      </c>
      <c r="F26" s="322">
        <f>SUM(F25)</f>
        <v>245442535.25</v>
      </c>
    </row>
    <row r="27" spans="1:6">
      <c r="A27" s="340"/>
      <c r="B27" s="341" t="s">
        <v>40</v>
      </c>
      <c r="C27" s="342"/>
      <c r="D27" s="318">
        <f>D26</f>
        <v>73</v>
      </c>
      <c r="E27" s="318">
        <f>E26</f>
        <v>121506175</v>
      </c>
      <c r="F27" s="318">
        <f>F26</f>
        <v>245442535.25</v>
      </c>
    </row>
    <row r="28" spans="1:6">
      <c r="A28" s="340"/>
      <c r="B28" s="340"/>
      <c r="C28" s="340"/>
      <c r="D28" s="330"/>
      <c r="E28" s="331"/>
      <c r="F28" s="331"/>
    </row>
    <row r="29" spans="1:6" ht="18.75">
      <c r="A29" s="340"/>
      <c r="B29" s="343" t="s">
        <v>334</v>
      </c>
      <c r="C29" s="343"/>
      <c r="D29" s="343"/>
      <c r="E29" s="343"/>
      <c r="F29" s="343"/>
    </row>
    <row r="30" spans="1:6">
      <c r="A30" s="344"/>
      <c r="B30" s="345" t="s">
        <v>41</v>
      </c>
      <c r="C30" s="346" t="s">
        <v>20</v>
      </c>
      <c r="D30" s="347" t="s">
        <v>335</v>
      </c>
      <c r="E30" s="348" t="s">
        <v>336</v>
      </c>
      <c r="F30" s="348" t="s">
        <v>337</v>
      </c>
    </row>
    <row r="31" spans="1:6">
      <c r="A31" s="325" t="s">
        <v>29</v>
      </c>
      <c r="B31" s="326"/>
      <c r="C31" s="326"/>
      <c r="D31" s="326"/>
      <c r="E31" s="327"/>
      <c r="F31" s="319"/>
    </row>
    <row r="32" spans="1:6" s="351" customFormat="1">
      <c r="A32" s="349"/>
      <c r="B32" s="350" t="s">
        <v>286</v>
      </c>
      <c r="C32" s="350" t="s">
        <v>287</v>
      </c>
      <c r="D32" s="318">
        <v>1</v>
      </c>
      <c r="E32" s="322">
        <v>1126000</v>
      </c>
      <c r="F32" s="322">
        <v>765680</v>
      </c>
    </row>
    <row r="33" spans="1:6">
      <c r="A33" s="340"/>
      <c r="B33" s="322" t="s">
        <v>327</v>
      </c>
      <c r="C33" s="322"/>
      <c r="D33" s="318">
        <f>SUM(D32)</f>
        <v>1</v>
      </c>
      <c r="E33" s="322">
        <f>SUM(E32)</f>
        <v>1126000</v>
      </c>
      <c r="F33" s="322">
        <f>SUM(F32)</f>
        <v>765680</v>
      </c>
    </row>
    <row r="34" spans="1:6">
      <c r="A34" s="340"/>
      <c r="B34" s="341" t="s">
        <v>40</v>
      </c>
      <c r="C34" s="342"/>
      <c r="D34" s="318">
        <f>D33</f>
        <v>1</v>
      </c>
      <c r="E34" s="322">
        <f>E33</f>
        <v>1126000</v>
      </c>
      <c r="F34" s="322">
        <f>F33</f>
        <v>765680</v>
      </c>
    </row>
    <row r="35" spans="1:6">
      <c r="A35" s="340"/>
      <c r="B35" s="340"/>
      <c r="C35" s="340"/>
      <c r="D35" s="330"/>
      <c r="E35" s="331"/>
      <c r="F35" s="331"/>
    </row>
    <row r="36" spans="1:6" ht="18.75">
      <c r="A36" s="340"/>
      <c r="B36" s="352" t="s">
        <v>338</v>
      </c>
      <c r="C36" s="340"/>
      <c r="D36" s="330"/>
      <c r="E36" s="331"/>
      <c r="F36" s="331"/>
    </row>
    <row r="37" spans="1:6">
      <c r="A37" s="340"/>
      <c r="B37" s="345" t="s">
        <v>41</v>
      </c>
      <c r="C37" s="346" t="s">
        <v>20</v>
      </c>
      <c r="D37" s="347" t="s">
        <v>320</v>
      </c>
      <c r="E37" s="348" t="s">
        <v>321</v>
      </c>
      <c r="F37" s="348" t="s">
        <v>322</v>
      </c>
    </row>
    <row r="38" spans="1:6">
      <c r="A38" s="325" t="s">
        <v>29</v>
      </c>
      <c r="B38" s="326"/>
      <c r="C38" s="326"/>
      <c r="D38" s="326"/>
      <c r="E38" s="327"/>
      <c r="F38" s="353"/>
    </row>
    <row r="39" spans="1:6">
      <c r="A39" s="340"/>
      <c r="B39" s="322" t="s">
        <v>284</v>
      </c>
      <c r="C39" s="322" t="s">
        <v>285</v>
      </c>
      <c r="D39" s="318">
        <v>1</v>
      </c>
      <c r="E39" s="322">
        <v>4543</v>
      </c>
      <c r="F39" s="322">
        <v>772.31</v>
      </c>
    </row>
    <row r="40" spans="1:6">
      <c r="A40" s="340"/>
      <c r="B40" s="322" t="s">
        <v>327</v>
      </c>
      <c r="C40" s="322"/>
      <c r="D40" s="318">
        <f>SUM(D39)</f>
        <v>1</v>
      </c>
      <c r="E40" s="322">
        <f>SUM(E39)</f>
        <v>4543</v>
      </c>
      <c r="F40" s="322">
        <f>SUM(F39)</f>
        <v>772.31</v>
      </c>
    </row>
    <row r="41" spans="1:6">
      <c r="A41" s="340"/>
      <c r="B41" s="322" t="s">
        <v>40</v>
      </c>
      <c r="C41" s="322"/>
      <c r="D41" s="318">
        <f>D40</f>
        <v>1</v>
      </c>
      <c r="E41" s="322">
        <f>E40</f>
        <v>4543</v>
      </c>
      <c r="F41" s="322">
        <f>F40</f>
        <v>772.31</v>
      </c>
    </row>
    <row r="42" spans="1:6">
      <c r="A42" s="354"/>
      <c r="B42" s="354"/>
      <c r="C42" s="340"/>
    </row>
    <row r="43" spans="1:6">
      <c r="A43" s="354"/>
      <c r="B43" s="354"/>
      <c r="C43" s="340"/>
    </row>
    <row r="44" spans="1:6">
      <c r="A44" s="354"/>
      <c r="B44" s="354"/>
      <c r="C44" s="340"/>
    </row>
    <row r="45" spans="1:6">
      <c r="A45" s="354"/>
      <c r="B45" s="354"/>
      <c r="C45" s="340"/>
    </row>
    <row r="46" spans="1:6">
      <c r="A46" s="354"/>
      <c r="B46" s="354"/>
      <c r="C46" s="340"/>
    </row>
    <row r="47" spans="1:6">
      <c r="A47" s="354"/>
      <c r="B47" s="354"/>
      <c r="C47" s="340"/>
    </row>
    <row r="48" spans="1:6">
      <c r="A48" s="354"/>
      <c r="B48" s="354"/>
      <c r="C48" s="340"/>
    </row>
    <row r="49" spans="1:3">
      <c r="A49" s="354"/>
      <c r="B49" s="354"/>
      <c r="C49" s="340"/>
    </row>
    <row r="50" spans="1:3">
      <c r="A50" s="354"/>
      <c r="B50" s="354"/>
      <c r="C50" s="340"/>
    </row>
    <row r="51" spans="1:3">
      <c r="A51" s="354"/>
      <c r="B51" s="354"/>
      <c r="C51" s="340"/>
    </row>
    <row r="52" spans="1:3">
      <c r="A52" s="354"/>
      <c r="B52" s="354"/>
      <c r="C52" s="340"/>
    </row>
    <row r="53" spans="1:3">
      <c r="A53" s="354"/>
      <c r="B53" s="354"/>
      <c r="C53" s="340"/>
    </row>
    <row r="54" spans="1:3">
      <c r="A54" s="354"/>
      <c r="B54" s="354"/>
      <c r="C54" s="340"/>
    </row>
    <row r="55" spans="1:3">
      <c r="A55" s="354"/>
      <c r="B55" s="354"/>
      <c r="C55" s="340"/>
    </row>
    <row r="56" spans="1:3">
      <c r="A56" s="354"/>
      <c r="B56" s="354"/>
      <c r="C56" s="340"/>
    </row>
    <row r="57" spans="1:3">
      <c r="A57" s="354"/>
      <c r="B57" s="354"/>
      <c r="C57" s="340"/>
    </row>
    <row r="58" spans="1:3">
      <c r="A58" s="354"/>
      <c r="B58" s="354"/>
      <c r="C58" s="340"/>
    </row>
    <row r="59" spans="1:3">
      <c r="A59" s="354"/>
      <c r="B59" s="354"/>
      <c r="C59" s="340"/>
    </row>
    <row r="60" spans="1:3">
      <c r="A60" s="354"/>
      <c r="B60" s="354"/>
      <c r="C60" s="340"/>
    </row>
    <row r="61" spans="1:3">
      <c r="A61" s="354"/>
      <c r="B61" s="354"/>
      <c r="C61" s="340"/>
    </row>
    <row r="62" spans="1:3">
      <c r="A62" s="354"/>
      <c r="B62" s="354"/>
      <c r="C62" s="340"/>
    </row>
    <row r="63" spans="1:3">
      <c r="A63" s="354"/>
      <c r="B63" s="354"/>
      <c r="C63" s="340"/>
    </row>
    <row r="64" spans="1:3">
      <c r="A64" s="354"/>
      <c r="B64" s="354"/>
      <c r="C64" s="340"/>
    </row>
    <row r="65" spans="1:3">
      <c r="A65" s="354"/>
      <c r="B65" s="354"/>
      <c r="C65" s="340"/>
    </row>
    <row r="66" spans="1:3">
      <c r="A66" s="354"/>
      <c r="B66" s="354"/>
      <c r="C66" s="340"/>
    </row>
    <row r="67" spans="1:3">
      <c r="A67" s="354"/>
      <c r="B67" s="354"/>
      <c r="C67" s="340"/>
    </row>
    <row r="68" spans="1:3">
      <c r="A68" s="354"/>
      <c r="B68" s="354"/>
      <c r="C68" s="340"/>
    </row>
    <row r="69" spans="1:3">
      <c r="A69" s="354"/>
      <c r="B69" s="354"/>
      <c r="C69" s="340"/>
    </row>
    <row r="70" spans="1:3">
      <c r="A70" s="354"/>
      <c r="B70" s="354"/>
      <c r="C70" s="340"/>
    </row>
    <row r="71" spans="1:3">
      <c r="A71" s="354"/>
      <c r="B71" s="354"/>
      <c r="C71" s="340"/>
    </row>
    <row r="72" spans="1:3">
      <c r="A72" s="354"/>
      <c r="B72" s="354"/>
      <c r="C72" s="340"/>
    </row>
    <row r="73" spans="1:3">
      <c r="A73" s="354"/>
      <c r="B73" s="354"/>
      <c r="C73" s="340"/>
    </row>
    <row r="74" spans="1:3">
      <c r="A74" s="354"/>
      <c r="B74" s="354"/>
      <c r="C74" s="340"/>
    </row>
    <row r="75" spans="1:3">
      <c r="A75" s="354"/>
      <c r="B75" s="354"/>
      <c r="C75" s="340"/>
    </row>
    <row r="76" spans="1:3">
      <c r="A76" s="354"/>
      <c r="B76" s="354"/>
      <c r="C76" s="340"/>
    </row>
    <row r="77" spans="1:3">
      <c r="A77" s="354"/>
      <c r="B77" s="354"/>
      <c r="C77" s="340"/>
    </row>
    <row r="78" spans="1:3">
      <c r="A78" s="354"/>
      <c r="B78" s="354"/>
      <c r="C78" s="340"/>
    </row>
    <row r="79" spans="1:3">
      <c r="A79" s="354"/>
      <c r="B79" s="354"/>
      <c r="C79" s="340"/>
    </row>
    <row r="80" spans="1:3">
      <c r="A80" s="354"/>
      <c r="B80" s="354"/>
      <c r="C80" s="340"/>
    </row>
    <row r="81" spans="1:3">
      <c r="A81" s="354"/>
      <c r="B81" s="354"/>
      <c r="C81" s="340"/>
    </row>
    <row r="82" spans="1:3">
      <c r="A82" s="354"/>
      <c r="B82" s="354"/>
      <c r="C82" s="340"/>
    </row>
    <row r="83" spans="1:3">
      <c r="A83" s="354"/>
      <c r="B83" s="354"/>
      <c r="C83" s="340"/>
    </row>
    <row r="84" spans="1:3">
      <c r="A84" s="354"/>
      <c r="B84" s="354"/>
      <c r="C84" s="340"/>
    </row>
    <row r="85" spans="1:3">
      <c r="A85" s="354"/>
      <c r="B85" s="354"/>
      <c r="C85" s="340"/>
    </row>
    <row r="86" spans="1:3">
      <c r="A86" s="354"/>
      <c r="B86" s="354"/>
      <c r="C86" s="340"/>
    </row>
    <row r="87" spans="1:3">
      <c r="A87" s="354"/>
      <c r="B87" s="354"/>
      <c r="C87" s="340"/>
    </row>
    <row r="88" spans="1:3">
      <c r="A88" s="354"/>
      <c r="B88" s="354"/>
      <c r="C88" s="340"/>
    </row>
    <row r="89" spans="1:3">
      <c r="A89" s="354"/>
      <c r="B89" s="354"/>
      <c r="C89" s="340"/>
    </row>
    <row r="90" spans="1:3">
      <c r="A90" s="354"/>
      <c r="B90" s="354"/>
      <c r="C90" s="340"/>
    </row>
  </sheetData>
  <mergeCells count="13">
    <mergeCell ref="A38:E38"/>
    <mergeCell ref="B20:C20"/>
    <mergeCell ref="B24:F24"/>
    <mergeCell ref="B27:C27"/>
    <mergeCell ref="B29:F29"/>
    <mergeCell ref="A31:E31"/>
    <mergeCell ref="B34:C34"/>
    <mergeCell ref="B1:E1"/>
    <mergeCell ref="B2:F2"/>
    <mergeCell ref="B6:D6"/>
    <mergeCell ref="B8:F8"/>
    <mergeCell ref="B14:F14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98" t="s">
        <v>0</v>
      </c>
      <c r="C1" s="298"/>
      <c r="D1" s="6"/>
      <c r="E1" s="6"/>
      <c r="F1" s="6"/>
    </row>
    <row r="2" spans="1:6" ht="27.95" customHeight="1">
      <c r="A2" s="5"/>
      <c r="B2" s="299" t="s">
        <v>309</v>
      </c>
      <c r="C2" s="299"/>
      <c r="D2" s="299"/>
      <c r="E2" s="299"/>
      <c r="F2" s="299"/>
    </row>
    <row r="3" spans="1:6" ht="42.75" customHeight="1">
      <c r="B3" s="281" t="s">
        <v>47</v>
      </c>
      <c r="C3" s="282"/>
      <c r="D3" s="282"/>
      <c r="E3" s="282"/>
      <c r="F3" s="28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181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184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185</v>
      </c>
      <c r="E15" s="18" t="s">
        <v>55</v>
      </c>
      <c r="F15" s="20" t="s">
        <v>55</v>
      </c>
    </row>
    <row r="16" spans="1:6" ht="20.100000000000001" customHeight="1">
      <c r="B16" s="15" t="s">
        <v>213</v>
      </c>
      <c r="C16" s="21" t="s">
        <v>52</v>
      </c>
      <c r="D16" s="19" t="s">
        <v>215</v>
      </c>
      <c r="E16" s="18" t="s">
        <v>55</v>
      </c>
      <c r="F16" s="20" t="s">
        <v>55</v>
      </c>
    </row>
    <row r="17" spans="2:6" ht="20.100000000000001" customHeight="1">
      <c r="B17" s="15" t="s">
        <v>214</v>
      </c>
      <c r="C17" s="21" t="s">
        <v>57</v>
      </c>
      <c r="D17" s="19" t="s">
        <v>216</v>
      </c>
      <c r="E17" s="18" t="s">
        <v>55</v>
      </c>
      <c r="F17" s="20" t="s">
        <v>55</v>
      </c>
    </row>
    <row r="18" spans="2:6" ht="20.100000000000001" customHeight="1">
      <c r="B18" s="15" t="s">
        <v>213</v>
      </c>
      <c r="C18" s="21" t="s">
        <v>57</v>
      </c>
      <c r="D18" s="19" t="s">
        <v>217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00" t="s">
        <v>62</v>
      </c>
      <c r="B1" s="300"/>
      <c r="C1" s="300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177</v>
      </c>
      <c r="B8" s="11" t="s">
        <v>176</v>
      </c>
      <c r="C8" s="12" t="s">
        <v>178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2025-11-18T10:54:41Z</cp:lastPrinted>
  <dcterms:created xsi:type="dcterms:W3CDTF">2024-09-12T06:50:39Z</dcterms:created>
  <dcterms:modified xsi:type="dcterms:W3CDTF">2025-11-18T10:56:50Z</dcterms:modified>
</cp:coreProperties>
</file>